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9" i="1" l="1"/>
</calcChain>
</file>

<file path=xl/sharedStrings.xml><?xml version="1.0" encoding="utf-8"?>
<sst xmlns="http://schemas.openxmlformats.org/spreadsheetml/2006/main" count="92" uniqueCount="78">
  <si>
    <t>Profit and Loss by Class</t>
  </si>
  <si>
    <t>LOHO</t>
  </si>
  <si>
    <t>February 2026</t>
  </si>
  <si>
    <t>Income</t>
  </si>
  <si>
    <t>Donations</t>
  </si>
  <si>
    <t>Restricted HH Donations</t>
  </si>
  <si>
    <t>Unrestricted Donations</t>
  </si>
  <si>
    <t>Restricted LTM Donations</t>
  </si>
  <si>
    <t>Total for Donations</t>
  </si>
  <si>
    <t>Rent Income</t>
  </si>
  <si>
    <t>LIHHS Rent</t>
  </si>
  <si>
    <t>Total for Rent Income</t>
  </si>
  <si>
    <t>Uncategorized Income</t>
  </si>
  <si>
    <t>Total for Income</t>
  </si>
  <si>
    <t>Cost of Goods Sold</t>
  </si>
  <si>
    <t>Gross Profit</t>
  </si>
  <si>
    <t>Expenses</t>
  </si>
  <si>
    <t>Dues and Fees</t>
  </si>
  <si>
    <t>Education</t>
  </si>
  <si>
    <t>Education and Training</t>
  </si>
  <si>
    <t>Total for Education</t>
  </si>
  <si>
    <t>Food</t>
  </si>
  <si>
    <t>Fundraising</t>
  </si>
  <si>
    <t>Health Insurance</t>
  </si>
  <si>
    <t>Loan Interest</t>
  </si>
  <si>
    <t>Maintenance</t>
  </si>
  <si>
    <t>Buildings</t>
  </si>
  <si>
    <t>Grounds</t>
  </si>
  <si>
    <t>Total for Maintenance</t>
  </si>
  <si>
    <t>Marketing</t>
  </si>
  <si>
    <t>Payroll</t>
  </si>
  <si>
    <t>Employer Taxes</t>
  </si>
  <si>
    <t>Salaries</t>
  </si>
  <si>
    <t>Total for Payroll</t>
  </si>
  <si>
    <t>Professional Services</t>
  </si>
  <si>
    <t>Simple IRA</t>
  </si>
  <si>
    <t>Supplies &amp; Equipment</t>
  </si>
  <si>
    <t>Cottages</t>
  </si>
  <si>
    <t>Total for Supplies &amp; Equipment</t>
  </si>
  <si>
    <t>Supplies (Hamlet House)</t>
  </si>
  <si>
    <t>General</t>
  </si>
  <si>
    <t>Office</t>
  </si>
  <si>
    <t>Total for Supplies (Hamlet House)</t>
  </si>
  <si>
    <t>Utilities</t>
  </si>
  <si>
    <t>Electricity</t>
  </si>
  <si>
    <t>Internet</t>
  </si>
  <si>
    <t>Sewer</t>
  </si>
  <si>
    <t>Telephone</t>
  </si>
  <si>
    <t>Trash Removal</t>
  </si>
  <si>
    <t>TV</t>
  </si>
  <si>
    <t>Water</t>
  </si>
  <si>
    <t>Total for Utilities</t>
  </si>
  <si>
    <t>Appreciation</t>
  </si>
  <si>
    <t>General Appreciation</t>
  </si>
  <si>
    <t>Total for Appreciation</t>
  </si>
  <si>
    <t>Events</t>
  </si>
  <si>
    <t>Insurance</t>
  </si>
  <si>
    <t>Travel/Staff</t>
  </si>
  <si>
    <t>Total for Expenses</t>
  </si>
  <si>
    <t>Net Operating Income</t>
  </si>
  <si>
    <t>Other Income</t>
  </si>
  <si>
    <t>Interest &amp; Dividend Income</t>
  </si>
  <si>
    <t>Total for Other Income</t>
  </si>
  <si>
    <t>Other Expenses</t>
  </si>
  <si>
    <t>Net Other Income</t>
  </si>
  <si>
    <t>Net Income</t>
  </si>
  <si>
    <t>Distribution account</t>
  </si>
  <si>
    <t>Hamlet House</t>
  </si>
  <si>
    <t>Feb 1 - Feb 28 2026</t>
  </si>
  <si>
    <t>Jan 1 - Feb 28 2026 (YTD)</t>
  </si>
  <si>
    <t>LOHO Unrestricted</t>
  </si>
  <si>
    <t>Restricted Donations</t>
  </si>
  <si>
    <t>2023 Give Lopez</t>
  </si>
  <si>
    <t>Endowment</t>
  </si>
  <si>
    <t>Long Term Maintenance Fund</t>
  </si>
  <si>
    <t>Total for Restricted Donations</t>
  </si>
  <si>
    <t>Total</t>
  </si>
  <si>
    <t>Accrual Basis Tuesday, March 10, 2026 05:45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</si>
</sst>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53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178" fontId="0" fillId="0" borderId="0" xfId="0" applyNumberFormat="1"/>
    <xf numFmtId="178" fontId="3" fillId="0" borderId="0" xfId="0" applyNumberFormat="1" applyFont="1"/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8" fontId="3" fillId="0" borderId="1" xfId="0" applyNumberFormat="1" applyFont="1" applyBorder="1"/>
    <xf numFmtId="177" fontId="4" fillId="0" borderId="3" xfId="0" applyNumberFormat="1" applyFont="1" applyBorder="1"/>
    <xf numFmtId="0" fontId="2" fillId="0" borderId="1" xfId="20">
      <alignment/>
      <protection/>
    </xf>
    <xf numFmtId="0" fontId="5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5" fillId="0" borderId="1" xfId="20" applyFont="1" applyBorder="1" applyAlignment="1">
      <alignment wrapText="1"/>
      <protection/>
    </xf>
    <xf numFmtId="0" fontId="5" fillId="0" borderId="1" xfId="20" applyFont="1" applyBorder="1" applyAlignment="1">
      <alignment horizontal="center" wrapText="1"/>
      <protection/>
    </xf>
    <xf numFmtId="0" fontId="5" fillId="0" borderId="1" xfId="20" applyFont="1" applyBorder="1">
      <alignment/>
      <protection/>
    </xf>
    <xf numFmtId="0" fontId="5" fillId="0" borderId="1" xfId="20" applyFont="1" applyBorder="1" applyAlignment="1">
      <alignment horizontal="center"/>
      <protection/>
    </xf>
    <xf numFmtId="0" fontId="5" fillId="0" borderId="3" xfId="20" applyFont="1" applyBorder="1">
      <alignment/>
      <protection/>
    </xf>
    <xf numFmtId="0" fontId="5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8" fontId="4" fillId="0" borderId="2" xfId="0" applyNumberFormat="1" applyFont="1" applyBorder="1" applyAlignment="1">
      <alignment wrapText="1"/>
    </xf>
    <xf numFmtId="0" fontId="5" fillId="0" borderId="3" xfId="20" applyFont="1" applyBorder="1" applyAlignment="1">
      <alignment horizontal="center" wrapText="1"/>
      <protection/>
    </xf>
    <xf numFmtId="177" fontId="4" fillId="0" borderId="2" xfId="0" applyNumberFormat="1" applyFont="1" applyBorder="1" applyAlignment="1">
      <alignment wrapText="1"/>
    </xf>
    <xf numFmtId="178" fontId="3" fillId="0" borderId="1" xfId="0" applyNumberFormat="1" applyFont="1" applyBorder="1" applyAlignment="1">
      <alignment wrapText="1"/>
    </xf>
    <xf numFmtId="177" fontId="4" fillId="0" borderId="3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Q73"/>
  <sheetViews>
    <sheetView tabSelected="1" workbookViewId="0" topLeftCell="A1"/>
  </sheetViews>
  <sheetFormatPr defaultColWidth="11.255" defaultRowHeight="16" outlineLevelRow="2"/>
  <cols>
    <col min="1" max="1" width="29" style="38" customWidth="1"/>
    <col min="2" max="2" width="17" style="38" customWidth="1"/>
    <col min="3" max="3" width="22.125" style="38" customWidth="1"/>
    <col min="4" max="4" width="17" style="38" customWidth="1"/>
    <col min="5" max="5" width="22.125" style="38" customWidth="1"/>
    <col min="6" max="6" width="17" style="38" customWidth="1"/>
    <col min="7" max="7" width="22.125" style="38" customWidth="1"/>
    <col min="8" max="8" width="17" style="38" customWidth="1"/>
    <col min="9" max="9" width="22.125" style="38" customWidth="1"/>
    <col min="10" max="10" width="17" style="38" customWidth="1"/>
    <col min="11" max="11" width="22.125" style="38" customWidth="1"/>
    <col min="12" max="12" width="17" style="38" customWidth="1"/>
    <col min="13" max="13" width="22.125" style="38" customWidth="1"/>
    <col min="14" max="14" width="17" style="38" customWidth="1"/>
    <col min="15" max="15" width="22.125" style="38" customWidth="1"/>
    <col min="16" max="16" width="17" style="38" customWidth="1"/>
    <col min="17" max="17" width="22.125" style="38" customWidth="1"/>
  </cols>
  <sheetData>
    <row r="1" spans="1:1" ht="16">
      <c r="A1" s="29" t="s">
        <v>0</v>
      </c>
    </row>
    <row r="2" spans="1:1" ht="16">
      <c r="A2" s="30" t="s">
        <v>1</v>
      </c>
    </row>
    <row r="3" spans="1:1" ht="16">
      <c r="A3" s="31" t="s">
        <v>2</v>
      </c>
    </row>
    <row r="5" spans="1:16" ht="16">
      <c r="A5" s="40" t="s">
        <v>66</v>
      </c>
      <c r="B5" s="40" t="s">
        <v>67</v>
      </c>
      <c r="D5" s="40" t="s">
        <v>70</v>
      </c>
      <c r="F5" s="40" t="s">
        <v>71</v>
      </c>
      <c r="H5" s="40" t="s">
        <v>72</v>
      </c>
      <c r="J5" s="40" t="s">
        <v>73</v>
      </c>
      <c r="L5" s="40" t="s">
        <v>74</v>
      </c>
      <c r="N5" s="40" t="s">
        <v>75</v>
      </c>
      <c r="P5" s="40" t="s">
        <v>76</v>
      </c>
    </row>
    <row r="6" spans="2:17" ht="16">
      <c r="B6" s="48" t="s">
        <v>68</v>
      </c>
      <c r="C6" s="40" t="s">
        <v>69</v>
      </c>
      <c r="D6" s="48" t="s">
        <v>68</v>
      </c>
      <c r="E6" s="40" t="s">
        <v>69</v>
      </c>
      <c r="F6" s="48" t="s">
        <v>68</v>
      </c>
      <c r="G6" s="40" t="s">
        <v>69</v>
      </c>
      <c r="H6" s="48" t="s">
        <v>68</v>
      </c>
      <c r="I6" s="40" t="s">
        <v>69</v>
      </c>
      <c r="J6" s="48" t="s">
        <v>68</v>
      </c>
      <c r="K6" s="40" t="s">
        <v>69</v>
      </c>
      <c r="L6" s="48" t="s">
        <v>68</v>
      </c>
      <c r="M6" s="40" t="s">
        <v>69</v>
      </c>
      <c r="N6" s="48" t="s">
        <v>68</v>
      </c>
      <c r="O6" s="40" t="s">
        <v>69</v>
      </c>
      <c r="P6" s="48" t="s">
        <v>68</v>
      </c>
      <c r="Q6" s="40" t="s">
        <v>69</v>
      </c>
    </row>
    <row r="7" spans="1:15" ht="16">
      <c r="A7" s="33" t="s">
        <v>3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7" ht="16" outlineLevel="1">
      <c r="A8" s="34" t="s">
        <v>4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</row>
    <row r="9" spans="1:17" ht="16" outlineLevel="2">
      <c r="A9" s="35" t="s">
        <v>5</v>
      </c>
      <c r="B9" s="46">
        <v>2050.0</v>
      </c>
      <c r="C9" s="46">
        <v>2050.0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6">
        <f>B9+D9+N9</f>
        <v>2050.0</v>
      </c>
      <c r="Q9" s="46">
        <f>C9+E9+O9</f>
        <v>2050.0</v>
      </c>
    </row>
    <row r="10" spans="1:17" ht="16" outlineLevel="2">
      <c r="A10" s="35" t="s">
        <v>6</v>
      </c>
      <c r="B10" s="45"/>
      <c r="C10" s="45"/>
      <c r="D10" s="46">
        <v>300.0</v>
      </c>
      <c r="E10" s="46">
        <v>2775.0</v>
      </c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>
        <f>B10+D10+N10</f>
        <v>300.0</v>
      </c>
      <c r="Q10" s="46">
        <f>C10+E10+O10</f>
        <v>2775.0</v>
      </c>
    </row>
    <row r="11" spans="1:17" ht="16" outlineLevel="2">
      <c r="A11" s="35" t="s">
        <v>7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>
        <v>100.0</v>
      </c>
      <c r="N11" s="45"/>
      <c r="O11" s="46">
        <f>M11+K11+I11+G11</f>
        <v>100.0</v>
      </c>
      <c r="P11" s="45"/>
      <c r="Q11" s="46">
        <f>C11+E11+O11</f>
        <v>100.0</v>
      </c>
    </row>
    <row r="12" spans="1:17" ht="16" outlineLevel="1">
      <c r="A12" s="36" t="s">
        <v>8</v>
      </c>
      <c r="B12" s="47">
        <f>B8+B9+B10+B11</f>
        <v>2050.0</v>
      </c>
      <c r="C12" s="47">
        <f>C8+C9+C10+C11</f>
        <v>2050.0</v>
      </c>
      <c r="D12" s="47">
        <f>D8+D9+D10+D11</f>
        <v>300.0</v>
      </c>
      <c r="E12" s="47">
        <f>E8+E9+E10+E11</f>
        <v>2775.0</v>
      </c>
      <c r="F12" s="47"/>
      <c r="G12" s="47"/>
      <c r="H12" s="47"/>
      <c r="I12" s="47"/>
      <c r="J12" s="47"/>
      <c r="K12" s="47"/>
      <c r="L12" s="47"/>
      <c r="M12" s="47">
        <f>M8+M9+M10+M11</f>
        <v>100.0</v>
      </c>
      <c r="N12" s="47"/>
      <c r="O12" s="47">
        <f>M12+K12+I12+G12</f>
        <v>100.0</v>
      </c>
      <c r="P12" s="49">
        <f>B12+D12+N12</f>
        <v>2350.0</v>
      </c>
      <c r="Q12" s="49">
        <f>C12+E12+O12</f>
        <v>4925.0</v>
      </c>
    </row>
    <row r="13" spans="1:17" ht="16" outlineLevel="1">
      <c r="A13" s="34" t="s">
        <v>9</v>
      </c>
      <c r="B13" s="46">
        <v>61925.95</v>
      </c>
      <c r="C13" s="46">
        <v>121197.72</v>
      </c>
      <c r="D13" s="46">
        <v>23303.0</v>
      </c>
      <c r="E13" s="46">
        <v>51406.0</v>
      </c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>
        <f>B13+D13+N13</f>
        <v>85228.95</v>
      </c>
      <c r="Q13" s="46">
        <f>C13+E13+O13</f>
        <v>172603.72</v>
      </c>
    </row>
    <row r="14" spans="1:17" ht="16" outlineLevel="2">
      <c r="A14" s="35" t="s">
        <v>10</v>
      </c>
      <c r="B14" s="45"/>
      <c r="C14" s="45"/>
      <c r="D14" s="46">
        <v>708.0</v>
      </c>
      <c r="E14" s="46">
        <v>1416.0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>
        <f>B14+D14+N14</f>
        <v>708.0</v>
      </c>
      <c r="Q14" s="46">
        <f>C14+E14+O14</f>
        <v>1416.0</v>
      </c>
    </row>
    <row r="15" spans="1:17" ht="16" outlineLevel="1">
      <c r="A15" s="36" t="s">
        <v>11</v>
      </c>
      <c r="B15" s="47">
        <f>B13+B14</f>
        <v>61925.95</v>
      </c>
      <c r="C15" s="47">
        <f>C13+C14</f>
        <v>121197.72</v>
      </c>
      <c r="D15" s="47">
        <f>D13+D14</f>
        <v>24011.0</v>
      </c>
      <c r="E15" s="47">
        <f>E13+E14</f>
        <v>52822.0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9">
        <f>B15+D15+N15</f>
        <v>85936.95</v>
      </c>
      <c r="Q15" s="49">
        <f>C15+E15+O15</f>
        <v>174019.72</v>
      </c>
    </row>
    <row r="16" spans="1:17" ht="16" outlineLevel="1">
      <c r="A16" s="34" t="s">
        <v>12</v>
      </c>
      <c r="B16" s="46">
        <v>0</v>
      </c>
      <c r="C16" s="46">
        <v>0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>
        <f>B16+D16+N16</f>
        <v>0.0</v>
      </c>
      <c r="Q16" s="46">
        <f>C16+E16+O16</f>
        <v>0.0</v>
      </c>
    </row>
    <row r="17" spans="1:17" ht="16">
      <c r="A17" s="37" t="s">
        <v>13</v>
      </c>
      <c r="B17" s="47">
        <f>B12+B15+B16</f>
        <v>63975.95</v>
      </c>
      <c r="C17" s="47">
        <f>C12+C15+C16</f>
        <v>123247.72</v>
      </c>
      <c r="D17" s="47">
        <f>D12+D15+D16</f>
        <v>24311.0</v>
      </c>
      <c r="E17" s="47">
        <f>E12+E15+E16</f>
        <v>55597.0</v>
      </c>
      <c r="F17" s="47"/>
      <c r="G17" s="47"/>
      <c r="H17" s="47"/>
      <c r="I17" s="47"/>
      <c r="J17" s="47"/>
      <c r="K17" s="47"/>
      <c r="L17" s="47"/>
      <c r="M17" s="47">
        <f>M12+M15+M16</f>
        <v>100.0</v>
      </c>
      <c r="N17" s="47"/>
      <c r="O17" s="47">
        <f>M17+K17+I17+G17</f>
        <v>100.0</v>
      </c>
      <c r="P17" s="49">
        <f>B17+D17+N17</f>
        <v>88286.95</v>
      </c>
      <c r="Q17" s="49">
        <f>C17+E17+O17</f>
        <v>178944.72</v>
      </c>
    </row>
    <row r="18" spans="1:17" ht="16">
      <c r="A18" s="33" t="s">
        <v>14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19" spans="1:17" ht="16">
      <c r="A19" s="37" t="s">
        <v>15</v>
      </c>
      <c r="B19" s="47">
        <f>B17-B18</f>
        <v>63975.95</v>
      </c>
      <c r="C19" s="47">
        <f>C17-C18</f>
        <v>123247.72</v>
      </c>
      <c r="D19" s="47">
        <f>D17-D18</f>
        <v>24311.0</v>
      </c>
      <c r="E19" s="47">
        <f>E17-E18</f>
        <v>55597.0</v>
      </c>
      <c r="F19" s="47"/>
      <c r="G19" s="47"/>
      <c r="H19" s="47"/>
      <c r="I19" s="47"/>
      <c r="J19" s="47"/>
      <c r="K19" s="47"/>
      <c r="L19" s="47"/>
      <c r="M19" s="47">
        <f>M17-M18</f>
        <v>100.0</v>
      </c>
      <c r="N19" s="47"/>
      <c r="O19" s="47">
        <f>M19+K19+I19+G19</f>
        <v>100.0</v>
      </c>
      <c r="P19" s="49">
        <f>B19+D19+N19</f>
        <v>88286.95</v>
      </c>
      <c r="Q19" s="49">
        <f>C19+E19+O19</f>
        <v>178944.72</v>
      </c>
    </row>
    <row r="20" spans="1:15" ht="16">
      <c r="A20" s="33" t="s">
        <v>16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</row>
    <row r="21" spans="1:17" ht="16" outlineLevel="1">
      <c r="A21" s="34" t="s">
        <v>17</v>
      </c>
      <c r="B21" s="46">
        <v>3728.94</v>
      </c>
      <c r="C21" s="46">
        <v>3728.94</v>
      </c>
      <c r="D21" s="46">
        <v>124.44</v>
      </c>
      <c r="E21" s="46">
        <v>252.6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>
        <f>B21+D21+N21</f>
        <v>3853.38</v>
      </c>
      <c r="Q21" s="46">
        <f>C21+E21+O21</f>
        <v>3981.54</v>
      </c>
    </row>
    <row r="22" spans="1:17" ht="16" outlineLevel="1">
      <c r="A22" s="34" t="s">
        <v>18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</row>
    <row r="23" spans="1:17" ht="16" outlineLevel="2">
      <c r="A23" s="35" t="s">
        <v>19</v>
      </c>
      <c r="B23" s="46">
        <v>149.68</v>
      </c>
      <c r="C23" s="46">
        <v>224.6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6">
        <f>B23+D23+N23</f>
        <v>149.68</v>
      </c>
      <c r="Q23" s="46">
        <f>C23+E23+O23</f>
        <v>224.6</v>
      </c>
    </row>
    <row r="24" spans="1:17" ht="16" outlineLevel="1">
      <c r="A24" s="36" t="s">
        <v>20</v>
      </c>
      <c r="B24" s="47">
        <f>B22+B23</f>
        <v>149.68</v>
      </c>
      <c r="C24" s="47">
        <f>C22+C23</f>
        <v>224.6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9">
        <f>B24+D24+N24</f>
        <v>149.68</v>
      </c>
      <c r="Q24" s="49">
        <f>C24+E24+O24</f>
        <v>224.6</v>
      </c>
    </row>
    <row r="25" spans="1:17" ht="16" outlineLevel="1">
      <c r="A25" s="34" t="s">
        <v>21</v>
      </c>
      <c r="B25" s="46">
        <v>2766.1</v>
      </c>
      <c r="C25" s="46">
        <v>3895.11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6">
        <f>B25+D25+N25</f>
        <v>2766.1</v>
      </c>
      <c r="Q25" s="46">
        <f>C25+E25+O25</f>
        <v>3895.11</v>
      </c>
    </row>
    <row r="26" spans="1:17" ht="16" outlineLevel="1">
      <c r="A26" s="34" t="s">
        <v>22</v>
      </c>
      <c r="B26" s="45"/>
      <c r="C26" s="45"/>
      <c r="D26" s="46">
        <v>432.75</v>
      </c>
      <c r="E26" s="46">
        <v>432.75</v>
      </c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6">
        <f>B26+D26+N26</f>
        <v>432.75</v>
      </c>
      <c r="Q26" s="46">
        <f>C26+E26+O26</f>
        <v>432.75</v>
      </c>
    </row>
    <row r="27" spans="1:17" ht="16" outlineLevel="1">
      <c r="A27" s="34" t="s">
        <v>23</v>
      </c>
      <c r="B27" s="46">
        <v>1623.53</v>
      </c>
      <c r="C27" s="46">
        <v>2521.69</v>
      </c>
      <c r="D27" s="46">
        <v>359.44</v>
      </c>
      <c r="E27" s="46">
        <v>539.16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6">
        <f>B27+D27+N27</f>
        <v>1982.97</v>
      </c>
      <c r="Q27" s="46">
        <f>C27+E27+O27</f>
        <v>3060.85</v>
      </c>
    </row>
    <row r="28" spans="1:17" ht="16" outlineLevel="1">
      <c r="A28" s="34" t="s">
        <v>24</v>
      </c>
      <c r="B28" s="46">
        <v>2736.46</v>
      </c>
      <c r="C28" s="46">
        <v>5472.92</v>
      </c>
      <c r="D28" s="46">
        <v>4407.32</v>
      </c>
      <c r="E28" s="46">
        <v>8969.02</v>
      </c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>
        <f>B28+D28+N28</f>
        <v>7143.78</v>
      </c>
      <c r="Q28" s="46">
        <f>C28+E28+O28</f>
        <v>14441.94</v>
      </c>
    </row>
    <row r="29" spans="1:17" ht="16" outlineLevel="1">
      <c r="A29" s="34" t="s">
        <v>25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</row>
    <row r="30" spans="1:17" ht="16" outlineLevel="2">
      <c r="A30" s="35" t="s">
        <v>26</v>
      </c>
      <c r="B30" s="46">
        <v>1705.37</v>
      </c>
      <c r="C30" s="46">
        <v>1705.37</v>
      </c>
      <c r="D30" s="46">
        <v>3695.73</v>
      </c>
      <c r="E30" s="46">
        <v>3777.03</v>
      </c>
      <c r="F30" s="45"/>
      <c r="G30" s="45"/>
      <c r="H30" s="46">
        <v>1251.4</v>
      </c>
      <c r="I30" s="46">
        <v>1251.4</v>
      </c>
      <c r="J30" s="45"/>
      <c r="K30" s="45"/>
      <c r="L30" s="45"/>
      <c r="M30" s="45"/>
      <c r="N30" s="46">
        <f>L30+J30+H30+F30</f>
        <v>1251.4</v>
      </c>
      <c r="O30" s="46">
        <f>M30+K30+I30+G30</f>
        <v>1251.4</v>
      </c>
      <c r="P30" s="46">
        <f>B30+D30+N30</f>
        <v>6652.5</v>
      </c>
      <c r="Q30" s="46">
        <f>C30+E30+O30</f>
        <v>6733.799999999999</v>
      </c>
    </row>
    <row r="31" spans="1:17" ht="16" outlineLevel="2">
      <c r="A31" s="35" t="s">
        <v>27</v>
      </c>
      <c r="B31" s="45"/>
      <c r="C31" s="45"/>
      <c r="D31" s="46">
        <v>433.4</v>
      </c>
      <c r="E31" s="46">
        <v>469.12</v>
      </c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6">
        <f>B31+D31+N31</f>
        <v>433.4</v>
      </c>
      <c r="Q31" s="46">
        <f>C31+E31+O31</f>
        <v>469.12</v>
      </c>
    </row>
    <row r="32" spans="1:17" ht="16" outlineLevel="1">
      <c r="A32" s="36" t="s">
        <v>28</v>
      </c>
      <c r="B32" s="47">
        <f>B29+B30+B31</f>
        <v>1705.37</v>
      </c>
      <c r="C32" s="47">
        <f>C29+C30+C31</f>
        <v>1705.37</v>
      </c>
      <c r="D32" s="47">
        <f>D29+D30+D31</f>
        <v>4129.13</v>
      </c>
      <c r="E32" s="47">
        <f>E29+E30+E31</f>
        <v>4246.150000000001</v>
      </c>
      <c r="F32" s="47"/>
      <c r="G32" s="47"/>
      <c r="H32" s="47">
        <f>H29+H30+H31</f>
        <v>1251.4</v>
      </c>
      <c r="I32" s="47">
        <f>I29+I30+I31</f>
        <v>1251.4</v>
      </c>
      <c r="J32" s="47"/>
      <c r="K32" s="47"/>
      <c r="L32" s="47"/>
      <c r="M32" s="47"/>
      <c r="N32" s="47">
        <f>L32+J32+H32+F32</f>
        <v>1251.4</v>
      </c>
      <c r="O32" s="47">
        <f>M32+K32+I32+G32</f>
        <v>1251.4</v>
      </c>
      <c r="P32" s="49">
        <f>B32+D32+N32</f>
        <v>7085.9</v>
      </c>
      <c r="Q32" s="49">
        <f>C32+E32+O32</f>
        <v>7202.92</v>
      </c>
    </row>
    <row r="33" spans="1:17" ht="16" outlineLevel="1">
      <c r="A33" s="34" t="s">
        <v>29</v>
      </c>
      <c r="B33" s="45"/>
      <c r="C33" s="45"/>
      <c r="D33" s="46">
        <v>12.03</v>
      </c>
      <c r="E33" s="46">
        <v>12.03</v>
      </c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6">
        <f>B33+D33+N33</f>
        <v>12.03</v>
      </c>
      <c r="Q33" s="46">
        <f>C33+E33+O33</f>
        <v>12.03</v>
      </c>
    </row>
    <row r="34" spans="1:17" ht="16" outlineLevel="1">
      <c r="A34" s="34" t="s">
        <v>30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7" ht="16" outlineLevel="2">
      <c r="A35" s="35" t="s">
        <v>31</v>
      </c>
      <c r="B35" s="46">
        <v>3480.27</v>
      </c>
      <c r="C35" s="46">
        <v>6869.13</v>
      </c>
      <c r="D35" s="46">
        <v>401.53</v>
      </c>
      <c r="E35" s="46">
        <v>803.06</v>
      </c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6">
        <f>B35+D35+N35</f>
        <v>3881.8</v>
      </c>
      <c r="Q35" s="46">
        <f>C35+E35+O35</f>
        <v>7672.1900000000005</v>
      </c>
    </row>
    <row r="36" spans="1:17" ht="16" outlineLevel="2">
      <c r="A36" s="35" t="s">
        <v>32</v>
      </c>
      <c r="B36" s="46">
        <v>36844.14</v>
      </c>
      <c r="C36" s="46">
        <v>72327.09</v>
      </c>
      <c r="D36" s="46">
        <v>4802.72</v>
      </c>
      <c r="E36" s="46">
        <v>9605.44</v>
      </c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6">
        <f>B36+D36+N36</f>
        <v>41646.86</v>
      </c>
      <c r="Q36" s="46">
        <f>C36+E36+O36</f>
        <v>81932.53</v>
      </c>
    </row>
    <row r="37" spans="1:17" ht="16" outlineLevel="1">
      <c r="A37" s="36" t="s">
        <v>33</v>
      </c>
      <c r="B37" s="47">
        <f>B34+B35+B36</f>
        <v>40324.409999999996</v>
      </c>
      <c r="C37" s="47">
        <f>C34+C35+C36</f>
        <v>79196.22</v>
      </c>
      <c r="D37" s="47">
        <f>D34+D35+D36</f>
        <v>5204.25</v>
      </c>
      <c r="E37" s="47">
        <f>E34+E35+E36</f>
        <v>10408.5</v>
      </c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9">
        <f>B37+D37+N37</f>
        <v>45528.659999999996</v>
      </c>
      <c r="Q37" s="49">
        <f>C37+E37+O37</f>
        <v>89604.72</v>
      </c>
    </row>
    <row r="38" spans="1:17" ht="16" outlineLevel="1">
      <c r="A38" s="34" t="s">
        <v>34</v>
      </c>
      <c r="B38" s="46">
        <v>655.0</v>
      </c>
      <c r="C38" s="46">
        <v>1010.53</v>
      </c>
      <c r="D38" s="46">
        <v>655.0</v>
      </c>
      <c r="E38" s="46">
        <v>854.5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>
        <f>B38+D38+N38</f>
        <v>1310.0</v>
      </c>
      <c r="Q38" s="46">
        <f>C38+E38+O38</f>
        <v>1865.03</v>
      </c>
    </row>
    <row r="39" spans="1:17" ht="16" outlineLevel="1">
      <c r="A39" s="34" t="s">
        <v>35</v>
      </c>
      <c r="B39" s="46">
        <v>1105.33</v>
      </c>
      <c r="C39" s="46">
        <v>2169.82</v>
      </c>
      <c r="D39" s="46">
        <v>144.08</v>
      </c>
      <c r="E39" s="46">
        <v>288.16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6">
        <f>B39+D39+N39</f>
        <v>1249.4099999999999</v>
      </c>
      <c r="Q39" s="46">
        <f>C39+E39+O39</f>
        <v>2457.98</v>
      </c>
    </row>
    <row r="40" spans="1:17" ht="16" outlineLevel="1">
      <c r="A40" s="34" t="s">
        <v>36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1:17" ht="16" outlineLevel="2">
      <c r="A41" s="35" t="s">
        <v>37</v>
      </c>
      <c r="B41" s="45"/>
      <c r="C41" s="45"/>
      <c r="D41" s="46">
        <v>230.01</v>
      </c>
      <c r="E41" s="46">
        <v>230.01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>
        <f>B41+D41+N41</f>
        <v>230.01</v>
      </c>
      <c r="Q41" s="46">
        <f>C41+E41+O41</f>
        <v>230.01</v>
      </c>
    </row>
    <row r="42" spans="1:17" ht="16" outlineLevel="1">
      <c r="A42" s="36" t="s">
        <v>38</v>
      </c>
      <c r="B42" s="47"/>
      <c r="C42" s="47"/>
      <c r="D42" s="47">
        <f>D40+D41</f>
        <v>230.01</v>
      </c>
      <c r="E42" s="47">
        <f>E40+E41</f>
        <v>230.01</v>
      </c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9">
        <f>B42+D42+N42</f>
        <v>230.01</v>
      </c>
      <c r="Q42" s="49">
        <f>C42+E42+O42</f>
        <v>230.01</v>
      </c>
    </row>
    <row r="43" spans="1:17" ht="16" outlineLevel="1">
      <c r="A43" s="34" t="s">
        <v>39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</row>
    <row r="44" spans="1:17" ht="16" outlineLevel="2">
      <c r="A44" s="35" t="s">
        <v>40</v>
      </c>
      <c r="B44" s="46">
        <v>669.32</v>
      </c>
      <c r="C44" s="46">
        <v>1214.08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>
        <f>B44+D44+N44</f>
        <v>669.32</v>
      </c>
      <c r="Q44" s="46">
        <f>C44+E44+O44</f>
        <v>1214.08</v>
      </c>
    </row>
    <row r="45" spans="1:17" ht="16" outlineLevel="2">
      <c r="A45" s="35" t="s">
        <v>41</v>
      </c>
      <c r="B45" s="46">
        <v>10.82</v>
      </c>
      <c r="C45" s="46">
        <v>581.45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6">
        <f>B45+D45+N45</f>
        <v>10.82</v>
      </c>
      <c r="Q45" s="46">
        <f>C45+E45+O45</f>
        <v>581.45</v>
      </c>
    </row>
    <row r="46" spans="1:17" ht="16" outlineLevel="1">
      <c r="A46" s="36" t="s">
        <v>42</v>
      </c>
      <c r="B46" s="47">
        <f>B43+B44+B45</f>
        <v>680.1400000000001</v>
      </c>
      <c r="C46" s="47">
        <f>C43+C44+C45</f>
        <v>1795.53</v>
      </c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9">
        <f>B46+D46+N46</f>
        <v>680.1400000000001</v>
      </c>
      <c r="Q46" s="49">
        <f>C46+E46+O46</f>
        <v>1795.53</v>
      </c>
    </row>
    <row r="47" spans="1:17" ht="16" outlineLevel="1">
      <c r="A47" s="34" t="s">
        <v>43</v>
      </c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</row>
    <row r="48" spans="1:17" ht="16" outlineLevel="2">
      <c r="A48" s="35" t="s">
        <v>44</v>
      </c>
      <c r="B48" s="46">
        <v>890.9</v>
      </c>
      <c r="C48" s="46">
        <v>1794.09</v>
      </c>
      <c r="D48" s="46">
        <v>321.56</v>
      </c>
      <c r="E48" s="46">
        <v>668.96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6">
        <f>B48+D48+N48</f>
        <v>1212.46</v>
      </c>
      <c r="Q48" s="46">
        <f>C48+E48+O48</f>
        <v>2463.05</v>
      </c>
    </row>
    <row r="49" spans="1:17" ht="16" outlineLevel="2">
      <c r="A49" s="35" t="s">
        <v>45</v>
      </c>
      <c r="B49" s="46">
        <v>145.0</v>
      </c>
      <c r="C49" s="46">
        <v>290.0</v>
      </c>
      <c r="D49" s="46">
        <v>50.0</v>
      </c>
      <c r="E49" s="46">
        <v>100.0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6">
        <f>B49+D49+N49</f>
        <v>195.0</v>
      </c>
      <c r="Q49" s="46">
        <f>C49+E49+O49</f>
        <v>390.0</v>
      </c>
    </row>
    <row r="50" spans="1:17" ht="16" outlineLevel="2">
      <c r="A50" s="35" t="s">
        <v>46</v>
      </c>
      <c r="B50" s="46">
        <v>327.5</v>
      </c>
      <c r="C50" s="46">
        <v>645.0</v>
      </c>
      <c r="D50" s="46">
        <v>1526.5</v>
      </c>
      <c r="E50" s="46">
        <v>2991.0</v>
      </c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6">
        <f>B50+D50+N50</f>
        <v>1854.0</v>
      </c>
      <c r="Q50" s="46">
        <f>C50+E50+O50</f>
        <v>3636.0</v>
      </c>
    </row>
    <row r="51" spans="1:17" ht="16" outlineLevel="2">
      <c r="A51" s="35" t="s">
        <v>47</v>
      </c>
      <c r="B51" s="46">
        <v>88.69</v>
      </c>
      <c r="C51" s="46">
        <v>177.38</v>
      </c>
      <c r="D51" s="46">
        <v>20.95</v>
      </c>
      <c r="E51" s="46">
        <v>20.95</v>
      </c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6">
        <f>B51+D51+N51</f>
        <v>109.64</v>
      </c>
      <c r="Q51" s="46">
        <f>C51+E51+O51</f>
        <v>198.32999999999998</v>
      </c>
    </row>
    <row r="52" spans="1:17" ht="16" outlineLevel="2">
      <c r="A52" s="35" t="s">
        <v>48</v>
      </c>
      <c r="B52" s="46">
        <v>222.74</v>
      </c>
      <c r="C52" s="46">
        <v>481.48</v>
      </c>
      <c r="D52" s="46">
        <v>477.83</v>
      </c>
      <c r="E52" s="46">
        <v>951.3</v>
      </c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6">
        <f>B52+D52+N52</f>
        <v>700.5699999999999</v>
      </c>
      <c r="Q52" s="46">
        <f>C52+E52+O52</f>
        <v>1432.78</v>
      </c>
    </row>
    <row r="53" spans="1:17" ht="16" outlineLevel="2">
      <c r="A53" s="35" t="s">
        <v>49</v>
      </c>
      <c r="B53" s="45"/>
      <c r="C53" s="46">
        <v>119.16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>
        <f>C53+E53+O53</f>
        <v>119.16</v>
      </c>
    </row>
    <row r="54" spans="1:17" ht="16" outlineLevel="2">
      <c r="A54" s="35" t="s">
        <v>50</v>
      </c>
      <c r="B54" s="45"/>
      <c r="C54" s="46">
        <v>121.5</v>
      </c>
      <c r="D54" s="45"/>
      <c r="E54" s="46">
        <v>675.0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6">
        <f>C54+E54+O54</f>
        <v>796.5</v>
      </c>
    </row>
    <row r="55" spans="1:17" ht="16" outlineLevel="1">
      <c r="A55" s="36" t="s">
        <v>51</v>
      </c>
      <c r="B55" s="47">
        <f>B47+B48+B49+B50+B51+B52+B53+B54</f>
        <v>1674.8300000000002</v>
      </c>
      <c r="C55" s="47">
        <f>C47+C48+C49+C50+C51+C52+C53+C54</f>
        <v>3628.61</v>
      </c>
      <c r="D55" s="47">
        <f>D47+D48+D49+D50+D51+D52+D53+D54</f>
        <v>2396.84</v>
      </c>
      <c r="E55" s="47">
        <f>E47+E48+E49+E50+E51+E52+E53+E54</f>
        <v>5407.21</v>
      </c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9">
        <f>B55+D55+N55</f>
        <v>4071.67</v>
      </c>
      <c r="Q55" s="49">
        <f>C55+E55+O55</f>
        <v>9035.82</v>
      </c>
    </row>
    <row r="56" spans="1:17" ht="16" outlineLevel="1">
      <c r="A56" s="34" t="s">
        <v>52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</row>
    <row r="57" spans="1:17" ht="16" outlineLevel="2">
      <c r="A57" s="35" t="s">
        <v>53</v>
      </c>
      <c r="B57" s="45"/>
      <c r="C57" s="45"/>
      <c r="D57" s="45"/>
      <c r="E57" s="46">
        <v>50.0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6">
        <f>C57+E57+O57</f>
        <v>50.0</v>
      </c>
    </row>
    <row r="58" spans="1:17" ht="16" outlineLevel="1">
      <c r="A58" s="36" t="s">
        <v>54</v>
      </c>
      <c r="B58" s="47"/>
      <c r="C58" s="47"/>
      <c r="D58" s="47"/>
      <c r="E58" s="47">
        <f>E56+E57</f>
        <v>50.0</v>
      </c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9">
        <f>C58+E58+O58</f>
        <v>50.0</v>
      </c>
    </row>
    <row r="59" spans="1:17" ht="16" outlineLevel="1">
      <c r="A59" s="34" t="s">
        <v>55</v>
      </c>
      <c r="B59" s="45"/>
      <c r="C59" s="46">
        <v>35.86</v>
      </c>
      <c r="D59" s="45"/>
      <c r="E59" s="46">
        <v>34.19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6">
        <f>C59+E59+O59</f>
        <v>70.05</v>
      </c>
    </row>
    <row r="60" spans="1:17" ht="16" outlineLevel="1">
      <c r="A60" s="34" t="s">
        <v>56</v>
      </c>
      <c r="B60" s="45"/>
      <c r="C60" s="46">
        <v>4966.95</v>
      </c>
      <c r="D60" s="45"/>
      <c r="E60" s="46">
        <v>4115.92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6">
        <f>C60+E60+O60</f>
        <v>9082.869999999999</v>
      </c>
    </row>
    <row r="61" spans="1:17" ht="16" outlineLevel="1">
      <c r="A61" s="34" t="s">
        <v>57</v>
      </c>
      <c r="B61" s="45"/>
      <c r="C61" s="46">
        <v>219.38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6">
        <f>C61+E61+O61</f>
        <v>219.38</v>
      </c>
    </row>
    <row r="62" spans="1:17" ht="16">
      <c r="A62" s="37" t="s">
        <v>58</v>
      </c>
      <c r="B62" s="47">
        <f>B21+B24+B25+B26+B27+B28+B32+B33+B37+B38+B39+B42+B46+B55+B58+B59+B60+B61</f>
        <v>57149.78999999999</v>
      </c>
      <c r="C62" s="47">
        <f>C21+C24+C25+C26+C27+C28+C32+C33+C37+C38+C39+C42+C46+C55+C58+C59+C60+C61</f>
        <v>110571.53000000001</v>
      </c>
      <c r="D62" s="47">
        <f>D21+D24+D25+D26+D27+D28+D32+D33+D37+D38+D39+D42+D46+D55+D58+D59+D60+D61</f>
        <v>18095.29</v>
      </c>
      <c r="E62" s="47">
        <f>E21+E24+E25+E26+E27+E28+E32+E33+E37+E38+E39+E42+E46+E55+E58+E59+E60+E61</f>
        <v>35840.2</v>
      </c>
      <c r="F62" s="47"/>
      <c r="G62" s="47"/>
      <c r="H62" s="47">
        <f>H21+H24+H25+H26+H27+H28+H32+H33+H37+H38+H39+H42+H46+H55+H58+H59+H60+H61</f>
        <v>1251.4</v>
      </c>
      <c r="I62" s="47">
        <f>I21+I24+I25+I26+I27+I28+I32+I33+I37+I38+I39+I42+I46+I55+I58+I59+I60+I61</f>
        <v>1251.4</v>
      </c>
      <c r="J62" s="47"/>
      <c r="K62" s="47"/>
      <c r="L62" s="47"/>
      <c r="M62" s="47"/>
      <c r="N62" s="47">
        <f>L62+J62+H62+F62</f>
        <v>1251.4</v>
      </c>
      <c r="O62" s="47">
        <f>M62+K62+I62+G62</f>
        <v>1251.4</v>
      </c>
      <c r="P62" s="49">
        <f>B62+D62+N62</f>
        <v>76496.47999999998</v>
      </c>
      <c r="Q62" s="49">
        <f>C62+E62+O62</f>
        <v>147663.13</v>
      </c>
    </row>
    <row r="63" spans="1:17" ht="16">
      <c r="A63" s="37" t="s">
        <v>59</v>
      </c>
      <c r="B63" s="47">
        <f>B19-B62</f>
        <v>6826.1600000000035</v>
      </c>
      <c r="C63" s="47">
        <f>C19-C62</f>
        <v>12676.189999999988</v>
      </c>
      <c r="D63" s="47">
        <f>D19-D62</f>
        <v>6215.709999999999</v>
      </c>
      <c r="E63" s="47">
        <f>E19-E62</f>
        <v>19756.800000000003</v>
      </c>
      <c r="F63" s="47"/>
      <c r="G63" s="47"/>
      <c r="H63" s="47">
        <f>H19-H62</f>
        <v>-1251.4</v>
      </c>
      <c r="I63" s="47">
        <f>I19-I62</f>
        <v>-1251.4</v>
      </c>
      <c r="J63" s="47"/>
      <c r="K63" s="47"/>
      <c r="L63" s="47"/>
      <c r="M63" s="47">
        <f>M19-M62</f>
        <v>100.0</v>
      </c>
      <c r="N63" s="47">
        <f>L63+J63+H63+F63</f>
        <v>-1251.4</v>
      </c>
      <c r="O63" s="47">
        <f>M63+K63+I63+G63</f>
        <v>-1151.4</v>
      </c>
      <c r="P63" s="49">
        <f>B63+D63+N63</f>
        <v>11790.470000000003</v>
      </c>
      <c r="Q63" s="49">
        <f>C63+E63+O63</f>
        <v>31281.58999999999</v>
      </c>
    </row>
    <row r="64" spans="1:15" ht="16">
      <c r="A64" s="33" t="s">
        <v>60</v>
      </c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</row>
    <row r="65" spans="1:17" ht="16" outlineLevel="1">
      <c r="A65" s="34" t="s">
        <v>61</v>
      </c>
      <c r="B65" s="46">
        <v>6.53</v>
      </c>
      <c r="C65" s="46">
        <v>14.65</v>
      </c>
      <c r="D65" s="46">
        <v>2.0</v>
      </c>
      <c r="E65" s="46">
        <v>4.01</v>
      </c>
      <c r="F65" s="45"/>
      <c r="G65" s="45"/>
      <c r="H65" s="45"/>
      <c r="I65" s="45"/>
      <c r="J65" s="46">
        <v>0</v>
      </c>
      <c r="K65" s="46">
        <v>0</v>
      </c>
      <c r="L65" s="46">
        <v>0</v>
      </c>
      <c r="M65" s="46">
        <v>0</v>
      </c>
      <c r="N65" s="46">
        <f>L65+J65+H65+F65</f>
        <v>0.0</v>
      </c>
      <c r="O65" s="46">
        <f>M65+K65+I65+G65</f>
        <v>0.0</v>
      </c>
      <c r="P65" s="46">
        <f>B65+D65+N65</f>
        <v>8.530000000000001</v>
      </c>
      <c r="Q65" s="50">
        <v>18.71</v>
      </c>
    </row>
    <row r="66" spans="1:17" ht="16">
      <c r="A66" s="37" t="s">
        <v>62</v>
      </c>
      <c r="B66" s="47">
        <f>B65</f>
        <v>6.53</v>
      </c>
      <c r="C66" s="47">
        <f>C65</f>
        <v>14.65</v>
      </c>
      <c r="D66" s="47">
        <f>D65</f>
        <v>2.0</v>
      </c>
      <c r="E66" s="47">
        <f>E65</f>
        <v>4.01</v>
      </c>
      <c r="F66" s="47"/>
      <c r="G66" s="47"/>
      <c r="H66" s="47"/>
      <c r="I66" s="47"/>
      <c r="J66" s="47">
        <f>J65</f>
        <v>0.0</v>
      </c>
      <c r="K66" s="47">
        <f>K65</f>
        <v>0.0</v>
      </c>
      <c r="L66" s="47">
        <f>L65</f>
        <v>0.0</v>
      </c>
      <c r="M66" s="47">
        <f>M65</f>
        <v>0.0</v>
      </c>
      <c r="N66" s="47">
        <f>L66+J66+H66+F66</f>
        <v>0.0</v>
      </c>
      <c r="O66" s="47">
        <f>M66+K66+I66+G66</f>
        <v>0.0</v>
      </c>
      <c r="P66" s="49">
        <f>B66+D66+N66</f>
        <v>8.530000000000001</v>
      </c>
      <c r="Q66" s="49">
        <v>18.71</v>
      </c>
    </row>
    <row r="67" spans="1:17" ht="16">
      <c r="A67" s="33" t="s">
        <v>63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</row>
    <row r="68" spans="1:17" ht="16">
      <c r="A68" s="37" t="s">
        <v>64</v>
      </c>
      <c r="B68" s="47">
        <f>B66-B67</f>
        <v>6.53</v>
      </c>
      <c r="C68" s="47">
        <f>C66-C67</f>
        <v>14.65</v>
      </c>
      <c r="D68" s="47">
        <f>D66-D67</f>
        <v>2.0</v>
      </c>
      <c r="E68" s="47">
        <f>E66-E67</f>
        <v>4.01</v>
      </c>
      <c r="F68" s="47"/>
      <c r="G68" s="47"/>
      <c r="H68" s="47"/>
      <c r="I68" s="47"/>
      <c r="J68" s="47">
        <f>J66-J67</f>
        <v>0.0</v>
      </c>
      <c r="K68" s="47">
        <f>K66-K67</f>
        <v>0.0</v>
      </c>
      <c r="L68" s="47">
        <f>L66-L67</f>
        <v>0.0</v>
      </c>
      <c r="M68" s="47">
        <f>M66-M67</f>
        <v>0.0</v>
      </c>
      <c r="N68" s="47">
        <f>L68+J68+H68+F68</f>
        <v>0.0</v>
      </c>
      <c r="O68" s="47">
        <f>M68+K68+I68+G68</f>
        <v>0.0</v>
      </c>
      <c r="P68" s="49">
        <f>B68+D68+N68</f>
        <v>8.530000000000001</v>
      </c>
      <c r="Q68" s="51">
        <v>18.71</v>
      </c>
    </row>
    <row r="69" spans="1:17" ht="16">
      <c r="A69" s="37" t="s">
        <v>65</v>
      </c>
      <c r="B69" s="47">
        <f>B63+B68</f>
        <v>6832.690000000003</v>
      </c>
      <c r="C69" s="47">
        <f>C63+C68</f>
        <v>12690.839999999987</v>
      </c>
      <c r="D69" s="47">
        <f>D63+D68</f>
        <v>6217.709999999999</v>
      </c>
      <c r="E69" s="47">
        <f>E63+E68</f>
        <v>19760.81</v>
      </c>
      <c r="F69" s="47"/>
      <c r="G69" s="47"/>
      <c r="H69" s="47">
        <f>H63+H68</f>
        <v>-1251.4</v>
      </c>
      <c r="I69" s="47">
        <f>I63+I68</f>
        <v>-1251.4</v>
      </c>
      <c r="J69" s="47">
        <f>J63+J68</f>
        <v>0.0</v>
      </c>
      <c r="K69" s="47">
        <f>K63+K68</f>
        <v>0.0</v>
      </c>
      <c r="L69" s="47">
        <f>L63+L68</f>
        <v>0.0</v>
      </c>
      <c r="M69" s="47">
        <f>M63+M68</f>
        <v>100.0</v>
      </c>
      <c r="N69" s="47">
        <f>L69+J69+H69+F69</f>
        <v>-1251.4</v>
      </c>
      <c r="O69" s="47">
        <f>M69+K69+I69+G69</f>
        <v>-1151.4</v>
      </c>
      <c r="P69" s="49">
        <f>B69+D69+N69</f>
        <v>11799.000000000002</v>
      </c>
      <c r="Q69" s="49">
        <v>31300.300000000025</v>
      </c>
    </row>
    <row r="73" spans="1:1" ht="16">
      <c r="A73" s="52" t="s">
        <v>77</v>
      </c>
    </row>
  </sheetData>
  <mergeCells count="12">
    <mergeCell ref="A1:Q1"/>
    <mergeCell ref="A2:Q2"/>
    <mergeCell ref="A3:Q3"/>
    <mergeCell ref="B5:C5"/>
    <mergeCell ref="D5:E5"/>
    <mergeCell ref="F5:G5"/>
    <mergeCell ref="H5:I5"/>
    <mergeCell ref="J5:K5"/>
    <mergeCell ref="L5:M5"/>
    <mergeCell ref="N5:O5"/>
    <mergeCell ref="P5:Q5"/>
    <mergeCell ref="A73:Q73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