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1" l="1"/>
</calcChain>
</file>

<file path=xl/sharedStrings.xml><?xml version="1.0" encoding="utf-8"?>
<sst xmlns="http://schemas.openxmlformats.org/spreadsheetml/2006/main" count="85" uniqueCount="71">
  <si>
    <t>Profit and Loss by Class</t>
  </si>
  <si>
    <t>LOHO</t>
  </si>
  <si>
    <t>January 2026</t>
  </si>
  <si>
    <t>Income</t>
  </si>
  <si>
    <t>Donations</t>
  </si>
  <si>
    <t>Restricted LTM Donations</t>
  </si>
  <si>
    <t>Unrestricted Donations</t>
  </si>
  <si>
    <t>Total for Donations</t>
  </si>
  <si>
    <t>Rent Income</t>
  </si>
  <si>
    <t>LIHHS Rent</t>
  </si>
  <si>
    <t>Total for Rent Income</t>
  </si>
  <si>
    <t>Total for Income</t>
  </si>
  <si>
    <t>Cost of Goods Sold</t>
  </si>
  <si>
    <t>Gross Profit</t>
  </si>
  <si>
    <t>Expenses</t>
  </si>
  <si>
    <t>Appreciation</t>
  </si>
  <si>
    <t>General Appreciation</t>
  </si>
  <si>
    <t>Total for Appreciation</t>
  </si>
  <si>
    <t>Dues and Fees</t>
  </si>
  <si>
    <t>Education</t>
  </si>
  <si>
    <t>Education and Training</t>
  </si>
  <si>
    <t>Total for Education</t>
  </si>
  <si>
    <t>Events</t>
  </si>
  <si>
    <t>Food</t>
  </si>
  <si>
    <t>Health Insurance</t>
  </si>
  <si>
    <t>Insurance</t>
  </si>
  <si>
    <t>Loan Interest</t>
  </si>
  <si>
    <t>Maintenance</t>
  </si>
  <si>
    <t>Buildings</t>
  </si>
  <si>
    <t>Grounds</t>
  </si>
  <si>
    <t>Total for Maintenance</t>
  </si>
  <si>
    <t>Payroll</t>
  </si>
  <si>
    <t>Employer Taxes</t>
  </si>
  <si>
    <t>Salaries</t>
  </si>
  <si>
    <t>Total for Payroll</t>
  </si>
  <si>
    <t>Professional Services</t>
  </si>
  <si>
    <t>Simple IRA</t>
  </si>
  <si>
    <t>Supplies (Hamlet House)</t>
  </si>
  <si>
    <t>General</t>
  </si>
  <si>
    <t>Office</t>
  </si>
  <si>
    <t>Total for Supplies (Hamlet House)</t>
  </si>
  <si>
    <t>Travel/Staff</t>
  </si>
  <si>
    <t>Utilities</t>
  </si>
  <si>
    <t>Electricity</t>
  </si>
  <si>
    <t>Internet</t>
  </si>
  <si>
    <t>Sewer</t>
  </si>
  <si>
    <t>Telephone</t>
  </si>
  <si>
    <t>Trash Removal</t>
  </si>
  <si>
    <t>TV</t>
  </si>
  <si>
    <t>Water</t>
  </si>
  <si>
    <t>Total for Utilities</t>
  </si>
  <si>
    <t>Total for Expenses</t>
  </si>
  <si>
    <t>Net Operating Income</t>
  </si>
  <si>
    <t>Other Income</t>
  </si>
  <si>
    <t>Interest &amp; Dividend Income</t>
  </si>
  <si>
    <t>Total for Other Income</t>
  </si>
  <si>
    <t>Other Expenses</t>
  </si>
  <si>
    <t>Net Other Income</t>
  </si>
  <si>
    <t>Net Income</t>
  </si>
  <si>
    <t>Distribution account</t>
  </si>
  <si>
    <t>Hamlet House</t>
  </si>
  <si>
    <t>Jan 1 - Jan 31 2026</t>
  </si>
  <si>
    <t>Jan 1 - Jan 31 2026 (YTD)</t>
  </si>
  <si>
    <t>LOHO Unrestricted</t>
  </si>
  <si>
    <t>Restricted Donations</t>
  </si>
  <si>
    <t>Endowment</t>
  </si>
  <si>
    <t>Long Term Maintenance Fund</t>
  </si>
  <si>
    <t>Rental Assistance Fund</t>
  </si>
  <si>
    <t>Total for Restricted Donations</t>
  </si>
  <si>
    <t>Total</t>
  </si>
  <si>
    <t>Accrual Basis Tuesday, February 10, 2026 06:26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</si>
</sst>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5" fillId="0" borderId="1" xfId="20" applyFont="1" applyBorder="1">
      <alignment/>
      <protection/>
    </xf>
    <xf numFmtId="0" fontId="5" fillId="0" borderId="1" xfId="20" applyFont="1" applyBorder="1" applyAlignment="1">
      <alignment horizontal="center"/>
      <protection/>
    </xf>
    <xf numFmtId="0" fontId="5" fillId="0" borderId="3" xfId="20" applyFont="1" applyBorder="1">
      <alignment/>
      <protection/>
    </xf>
    <xf numFmtId="0" fontId="5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4" fillId="0" borderId="2" xfId="0" applyNumberFormat="1" applyFont="1" applyBorder="1" applyAlignment="1">
      <alignment wrapText="1"/>
    </xf>
    <xf numFmtId="178" fontId="3" fillId="0" borderId="0" xfId="0" applyNumberFormat="1" applyFont="1" applyAlignment="1">
      <alignment wrapText="1"/>
    </xf>
    <xf numFmtId="0" fontId="5" fillId="0" borderId="3" xfId="20" applyFont="1" applyBorder="1" applyAlignment="1">
      <alignment horizontal="center" wrapText="1"/>
      <protection/>
    </xf>
    <xf numFmtId="177" fontId="4" fillId="0" borderId="2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Q66"/>
  <sheetViews>
    <sheetView tabSelected="1" workbookViewId="0" topLeftCell="A1"/>
  </sheetViews>
  <sheetFormatPr defaultColWidth="11.255" defaultRowHeight="16" outlineLevelRow="2"/>
  <cols>
    <col min="1" max="1" width="29" style="36" customWidth="1"/>
    <col min="2" max="2" width="17" style="36" customWidth="1"/>
    <col min="3" max="3" width="22.125" style="36" customWidth="1"/>
    <col min="4" max="4" width="17" style="36" customWidth="1"/>
    <col min="5" max="5" width="22.125" style="36" customWidth="1"/>
    <col min="6" max="6" width="17" style="36" customWidth="1"/>
    <col min="7" max="7" width="22.125" style="36" customWidth="1"/>
    <col min="8" max="8" width="17" style="36" customWidth="1"/>
    <col min="9" max="9" width="22.125" style="36" customWidth="1"/>
    <col min="10" max="10" width="17" style="36" customWidth="1"/>
    <col min="11" max="11" width="22.125" style="36" customWidth="1"/>
    <col min="12" max="12" width="17" style="36" customWidth="1"/>
    <col min="13" max="13" width="22.125" style="36" customWidth="1"/>
    <col min="14" max="14" width="17" style="36" customWidth="1"/>
    <col min="15" max="15" width="22.125" style="36" customWidth="1"/>
    <col min="16" max="16" width="17" style="36" customWidth="1"/>
    <col min="17" max="17" width="22.125" style="36" customWidth="1"/>
  </cols>
  <sheetData>
    <row r="1" spans="1:1" ht="16">
      <c r="A1" s="27" t="s">
        <v>0</v>
      </c>
    </row>
    <row r="2" spans="1:1" ht="16">
      <c r="A2" s="28" t="s">
        <v>1</v>
      </c>
    </row>
    <row r="3" spans="1:1" ht="16">
      <c r="A3" s="29" t="s">
        <v>2</v>
      </c>
    </row>
    <row r="5" spans="1:16" ht="16">
      <c r="A5" s="38" t="s">
        <v>59</v>
      </c>
      <c r="B5" s="38" t="s">
        <v>60</v>
      </c>
      <c r="D5" s="38" t="s">
        <v>63</v>
      </c>
      <c r="F5" s="38" t="s">
        <v>64</v>
      </c>
      <c r="H5" s="38" t="s">
        <v>65</v>
      </c>
      <c r="J5" s="38" t="s">
        <v>66</v>
      </c>
      <c r="L5" s="38" t="s">
        <v>67</v>
      </c>
      <c r="N5" s="38" t="s">
        <v>68</v>
      </c>
      <c r="P5" s="38" t="s">
        <v>69</v>
      </c>
    </row>
    <row r="6" spans="2:17" ht="16">
      <c r="B6" s="46" t="s">
        <v>61</v>
      </c>
      <c r="C6" s="38" t="s">
        <v>62</v>
      </c>
      <c r="D6" s="46" t="s">
        <v>61</v>
      </c>
      <c r="E6" s="38" t="s">
        <v>62</v>
      </c>
      <c r="F6" s="46" t="s">
        <v>61</v>
      </c>
      <c r="G6" s="38" t="s">
        <v>62</v>
      </c>
      <c r="H6" s="46" t="s">
        <v>61</v>
      </c>
      <c r="I6" s="38" t="s">
        <v>62</v>
      </c>
      <c r="J6" s="46" t="s">
        <v>61</v>
      </c>
      <c r="K6" s="38" t="s">
        <v>62</v>
      </c>
      <c r="L6" s="46" t="s">
        <v>61</v>
      </c>
      <c r="M6" s="38" t="s">
        <v>62</v>
      </c>
      <c r="N6" s="46" t="s">
        <v>61</v>
      </c>
      <c r="O6" s="38" t="s">
        <v>62</v>
      </c>
      <c r="P6" s="46" t="s">
        <v>61</v>
      </c>
      <c r="Q6" s="38" t="s">
        <v>62</v>
      </c>
    </row>
    <row r="7" spans="1:15" ht="16">
      <c r="A7" s="31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7" ht="16" outlineLevel="1">
      <c r="A8" s="32" t="s">
        <v>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16" outlineLevel="2">
      <c r="A9" s="33" t="s">
        <v>5</v>
      </c>
      <c r="B9" s="43"/>
      <c r="C9" s="43"/>
      <c r="D9" s="43"/>
      <c r="E9" s="43"/>
      <c r="F9" s="43"/>
      <c r="G9" s="43"/>
      <c r="H9" s="43"/>
      <c r="I9" s="43"/>
      <c r="J9" s="45">
        <v>100.0</v>
      </c>
      <c r="K9" s="45">
        <v>100.0</v>
      </c>
      <c r="L9" s="43"/>
      <c r="M9" s="43"/>
      <c r="N9" s="45">
        <f>L9+J9+H9+F9</f>
        <v>100.0</v>
      </c>
      <c r="O9" s="45">
        <f>M9+K9+I9+G9</f>
        <v>100.0</v>
      </c>
      <c r="P9" s="45">
        <f>B9+D9+N9</f>
        <v>100.0</v>
      </c>
      <c r="Q9" s="45">
        <f>C9+E9+O9</f>
        <v>100.0</v>
      </c>
    </row>
    <row r="10" spans="1:17" ht="16" outlineLevel="2">
      <c r="A10" s="33" t="s">
        <v>6</v>
      </c>
      <c r="B10" s="43"/>
      <c r="C10" s="43"/>
      <c r="D10" s="45">
        <v>2475.0</v>
      </c>
      <c r="E10" s="45">
        <v>2475.0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5">
        <f>B10+D10+N10</f>
        <v>2475.0</v>
      </c>
      <c r="Q10" s="45">
        <f>C10+E10+O10</f>
        <v>2475.0</v>
      </c>
    </row>
    <row r="11" spans="1:17" ht="16" outlineLevel="1">
      <c r="A11" s="34" t="s">
        <v>7</v>
      </c>
      <c r="B11" s="44"/>
      <c r="C11" s="44"/>
      <c r="D11" s="44">
        <f>D8+D9+D10</f>
        <v>2475.0</v>
      </c>
      <c r="E11" s="44">
        <f>E8+E9+E10</f>
        <v>2475.0</v>
      </c>
      <c r="F11" s="44"/>
      <c r="G11" s="44"/>
      <c r="H11" s="44"/>
      <c r="I11" s="44"/>
      <c r="J11" s="44">
        <f>J8+J9+J10</f>
        <v>100.0</v>
      </c>
      <c r="K11" s="44">
        <f>K8+K9+K10</f>
        <v>100.0</v>
      </c>
      <c r="L11" s="44"/>
      <c r="M11" s="44"/>
      <c r="N11" s="44">
        <f>L11+J11+H11+F11</f>
        <v>100.0</v>
      </c>
      <c r="O11" s="44">
        <f>M11+K11+I11+G11</f>
        <v>100.0</v>
      </c>
      <c r="P11" s="47">
        <f>B11+D11+N11</f>
        <v>2575.0</v>
      </c>
      <c r="Q11" s="47">
        <f>C11+E11+O11</f>
        <v>2575.0</v>
      </c>
    </row>
    <row r="12" spans="1:17" ht="16" outlineLevel="1">
      <c r="A12" s="32" t="s">
        <v>8</v>
      </c>
      <c r="B12" s="45">
        <v>59271.77</v>
      </c>
      <c r="C12" s="45">
        <v>59271.77</v>
      </c>
      <c r="D12" s="45">
        <v>28103.0</v>
      </c>
      <c r="E12" s="45">
        <v>28103.0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5">
        <f>B12+D12+N12</f>
        <v>87374.76999999999</v>
      </c>
      <c r="Q12" s="45">
        <f>C12+E12+O12</f>
        <v>87374.76999999999</v>
      </c>
    </row>
    <row r="13" spans="1:17" ht="16" outlineLevel="2">
      <c r="A13" s="33" t="s">
        <v>9</v>
      </c>
      <c r="B13" s="43"/>
      <c r="C13" s="43"/>
      <c r="D13" s="45">
        <v>708.0</v>
      </c>
      <c r="E13" s="45">
        <v>708.0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5">
        <f>B13+D13+N13</f>
        <v>708.0</v>
      </c>
      <c r="Q13" s="45">
        <f>C13+E13+O13</f>
        <v>708.0</v>
      </c>
    </row>
    <row r="14" spans="1:17" ht="16" outlineLevel="1">
      <c r="A14" s="34" t="s">
        <v>10</v>
      </c>
      <c r="B14" s="44">
        <f>B12+B13</f>
        <v>59271.77</v>
      </c>
      <c r="C14" s="44">
        <f>C12+C13</f>
        <v>59271.77</v>
      </c>
      <c r="D14" s="44">
        <f>D12+D13</f>
        <v>28811.0</v>
      </c>
      <c r="E14" s="44">
        <f>E12+E13</f>
        <v>28811.0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7">
        <f>B14+D14+N14</f>
        <v>88082.76999999999</v>
      </c>
      <c r="Q14" s="47">
        <f>C14+E14+O14</f>
        <v>88082.76999999999</v>
      </c>
    </row>
    <row r="15" spans="1:17" ht="16">
      <c r="A15" s="35" t="s">
        <v>11</v>
      </c>
      <c r="B15" s="44">
        <f>B11+B14</f>
        <v>59271.77</v>
      </c>
      <c r="C15" s="44">
        <f>C11+C14</f>
        <v>59271.77</v>
      </c>
      <c r="D15" s="44">
        <f>D11+D14</f>
        <v>31286.0</v>
      </c>
      <c r="E15" s="44">
        <f>E11+E14</f>
        <v>31286.0</v>
      </c>
      <c r="F15" s="44"/>
      <c r="G15" s="44"/>
      <c r="H15" s="44"/>
      <c r="I15" s="44"/>
      <c r="J15" s="44">
        <f>J11+J14</f>
        <v>100.0</v>
      </c>
      <c r="K15" s="44">
        <f>K11+K14</f>
        <v>100.0</v>
      </c>
      <c r="L15" s="44"/>
      <c r="M15" s="44"/>
      <c r="N15" s="44">
        <f>L15+J15+H15+F15</f>
        <v>100.0</v>
      </c>
      <c r="O15" s="44">
        <f>M15+K15+I15+G15</f>
        <v>100.0</v>
      </c>
      <c r="P15" s="47">
        <f>B15+D15+N15</f>
        <v>90657.76999999999</v>
      </c>
      <c r="Q15" s="47">
        <f>C15+E15+O15</f>
        <v>90657.76999999999</v>
      </c>
    </row>
    <row r="16" spans="1:17" ht="16">
      <c r="A16" s="31" t="s">
        <v>12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17" ht="16">
      <c r="A17" s="35" t="s">
        <v>13</v>
      </c>
      <c r="B17" s="44">
        <f>B15-B16</f>
        <v>59271.77</v>
      </c>
      <c r="C17" s="44">
        <f>C15-C16</f>
        <v>59271.77</v>
      </c>
      <c r="D17" s="44">
        <f>D15-D16</f>
        <v>31286.0</v>
      </c>
      <c r="E17" s="44">
        <f>E15-E16</f>
        <v>31286.0</v>
      </c>
      <c r="F17" s="44"/>
      <c r="G17" s="44"/>
      <c r="H17" s="44"/>
      <c r="I17" s="44"/>
      <c r="J17" s="44">
        <f>J15-J16</f>
        <v>100.0</v>
      </c>
      <c r="K17" s="44">
        <f>K15-K16</f>
        <v>100.0</v>
      </c>
      <c r="L17" s="44"/>
      <c r="M17" s="44"/>
      <c r="N17" s="44">
        <f>L17+J17+H17+F17</f>
        <v>100.0</v>
      </c>
      <c r="O17" s="44">
        <f>M17+K17+I17+G17</f>
        <v>100.0</v>
      </c>
      <c r="P17" s="47">
        <f>B17+D17+N17</f>
        <v>90657.76999999999</v>
      </c>
      <c r="Q17" s="47">
        <f>C17+E17+O17</f>
        <v>90657.76999999999</v>
      </c>
    </row>
    <row r="18" spans="1:15" ht="16">
      <c r="A18" s="31" t="s">
        <v>14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7" ht="16" outlineLevel="1">
      <c r="A19" s="32" t="s">
        <v>15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7" ht="16" outlineLevel="2">
      <c r="A20" s="33" t="s">
        <v>16</v>
      </c>
      <c r="B20" s="43"/>
      <c r="C20" s="43"/>
      <c r="D20" s="45">
        <v>50.0</v>
      </c>
      <c r="E20" s="45">
        <v>50.0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5">
        <f>B20+D20+N20</f>
        <v>50.0</v>
      </c>
      <c r="Q20" s="45">
        <f>C20+E20+O20</f>
        <v>50.0</v>
      </c>
    </row>
    <row r="21" spans="1:17" ht="16" outlineLevel="1">
      <c r="A21" s="34" t="s">
        <v>17</v>
      </c>
      <c r="B21" s="44"/>
      <c r="C21" s="44"/>
      <c r="D21" s="44">
        <f>D19+D20</f>
        <v>50.0</v>
      </c>
      <c r="E21" s="44">
        <f>E19+E20</f>
        <v>50.0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7">
        <f>B21+D21+N21</f>
        <v>50.0</v>
      </c>
      <c r="Q21" s="47">
        <f>C21+E21+O21</f>
        <v>50.0</v>
      </c>
    </row>
    <row r="22" spans="1:17" ht="16" outlineLevel="1">
      <c r="A22" s="32" t="s">
        <v>18</v>
      </c>
      <c r="B22" s="43"/>
      <c r="C22" s="43"/>
      <c r="D22" s="45">
        <v>128.16</v>
      </c>
      <c r="E22" s="45">
        <v>128.16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5">
        <f>B22+D22+N22</f>
        <v>128.16</v>
      </c>
      <c r="Q22" s="45">
        <f>C22+E22+O22</f>
        <v>128.16</v>
      </c>
    </row>
    <row r="23" spans="1:17" ht="16" outlineLevel="1">
      <c r="A23" s="32" t="s">
        <v>19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1:17" ht="16" outlineLevel="2">
      <c r="A24" s="33" t="s">
        <v>20</v>
      </c>
      <c r="B24" s="45">
        <v>74.92</v>
      </c>
      <c r="C24" s="45">
        <v>74.92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5">
        <f>B24+D24+N24</f>
        <v>74.92</v>
      </c>
      <c r="Q24" s="45">
        <f>C24+E24+O24</f>
        <v>74.92</v>
      </c>
    </row>
    <row r="25" spans="1:17" ht="16" outlineLevel="1">
      <c r="A25" s="34" t="s">
        <v>21</v>
      </c>
      <c r="B25" s="44">
        <f>B23+B24</f>
        <v>74.92</v>
      </c>
      <c r="C25" s="44">
        <f>C23+C24</f>
        <v>74.92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7">
        <f>B25+D25+N25</f>
        <v>74.92</v>
      </c>
      <c r="Q25" s="47">
        <f>C25+E25+O25</f>
        <v>74.92</v>
      </c>
    </row>
    <row r="26" spans="1:17" ht="16" outlineLevel="1">
      <c r="A26" s="32" t="s">
        <v>22</v>
      </c>
      <c r="B26" s="45">
        <v>35.86</v>
      </c>
      <c r="C26" s="45">
        <v>35.86</v>
      </c>
      <c r="D26" s="45">
        <v>34.19</v>
      </c>
      <c r="E26" s="45">
        <v>34.19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5">
        <f>B26+D26+N26</f>
        <v>70.05</v>
      </c>
      <c r="Q26" s="45">
        <f>C26+E26+O26</f>
        <v>70.05</v>
      </c>
    </row>
    <row r="27" spans="1:17" ht="16" outlineLevel="1">
      <c r="A27" s="32" t="s">
        <v>23</v>
      </c>
      <c r="B27" s="45">
        <v>1129.01</v>
      </c>
      <c r="C27" s="45">
        <v>1129.01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5">
        <f>B27+D27+N27</f>
        <v>1129.01</v>
      </c>
      <c r="Q27" s="45">
        <f>C27+E27+O27</f>
        <v>1129.01</v>
      </c>
    </row>
    <row r="28" spans="1:17" ht="16" outlineLevel="1">
      <c r="A28" s="32" t="s">
        <v>24</v>
      </c>
      <c r="B28" s="45">
        <v>898.16</v>
      </c>
      <c r="C28" s="45">
        <v>898.16</v>
      </c>
      <c r="D28" s="45">
        <v>179.72</v>
      </c>
      <c r="E28" s="45">
        <v>179.72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5">
        <f>B28+D28+N28</f>
        <v>1077.8799999999999</v>
      </c>
      <c r="Q28" s="45">
        <f>C28+E28+O28</f>
        <v>1077.8799999999999</v>
      </c>
    </row>
    <row r="29" spans="1:17" ht="16" outlineLevel="1">
      <c r="A29" s="32" t="s">
        <v>25</v>
      </c>
      <c r="B29" s="45">
        <v>4966.95</v>
      </c>
      <c r="C29" s="45">
        <v>4966.95</v>
      </c>
      <c r="D29" s="45">
        <v>4115.92</v>
      </c>
      <c r="E29" s="45">
        <v>4115.92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5">
        <f>B29+D29+N29</f>
        <v>9082.869999999999</v>
      </c>
      <c r="Q29" s="45">
        <f>C29+E29+O29</f>
        <v>9082.869999999999</v>
      </c>
    </row>
    <row r="30" spans="1:17" ht="16" outlineLevel="1">
      <c r="A30" s="32" t="s">
        <v>26</v>
      </c>
      <c r="B30" s="45">
        <v>2736.46</v>
      </c>
      <c r="C30" s="45">
        <v>2736.46</v>
      </c>
      <c r="D30" s="45">
        <v>4561.7</v>
      </c>
      <c r="E30" s="45">
        <v>4561.7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5">
        <f>B30+D30+N30</f>
        <v>7298.16</v>
      </c>
      <c r="Q30" s="45">
        <f>C30+E30+O30</f>
        <v>7298.16</v>
      </c>
    </row>
    <row r="31" spans="1:17" ht="16" outlineLevel="1">
      <c r="A31" s="32" t="s">
        <v>27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</row>
    <row r="32" spans="1:17" ht="16" outlineLevel="2">
      <c r="A32" s="33" t="s">
        <v>28</v>
      </c>
      <c r="B32" s="45">
        <v>0</v>
      </c>
      <c r="C32" s="45">
        <v>0</v>
      </c>
      <c r="D32" s="45">
        <v>81.3</v>
      </c>
      <c r="E32" s="45">
        <v>81.3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5">
        <f>B32+D32+N32</f>
        <v>81.3</v>
      </c>
      <c r="Q32" s="45">
        <f>C32+E32+O32</f>
        <v>81.3</v>
      </c>
    </row>
    <row r="33" spans="1:17" ht="16" outlineLevel="2">
      <c r="A33" s="33" t="s">
        <v>29</v>
      </c>
      <c r="B33" s="43"/>
      <c r="C33" s="43"/>
      <c r="D33" s="45">
        <v>35.72</v>
      </c>
      <c r="E33" s="45">
        <v>35.72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5">
        <f>B33+D33+N33</f>
        <v>35.72</v>
      </c>
      <c r="Q33" s="45">
        <f>C33+E33+O33</f>
        <v>35.72</v>
      </c>
    </row>
    <row r="34" spans="1:17" ht="16" outlineLevel="1">
      <c r="A34" s="34" t="s">
        <v>30</v>
      </c>
      <c r="B34" s="44">
        <f>B31+B32+B33</f>
        <v>0.0</v>
      </c>
      <c r="C34" s="44">
        <f>C31+C32+C33</f>
        <v>0.0</v>
      </c>
      <c r="D34" s="44">
        <f>D31+D32+D33</f>
        <v>117.02</v>
      </c>
      <c r="E34" s="44">
        <f>E31+E32+E33</f>
        <v>117.02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7">
        <f>B34+D34+N34</f>
        <v>117.02</v>
      </c>
      <c r="Q34" s="47">
        <f>C34+E34+O34</f>
        <v>117.02</v>
      </c>
    </row>
    <row r="35" spans="1:17" ht="16" outlineLevel="1">
      <c r="A35" s="32" t="s">
        <v>31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ht="16" outlineLevel="2">
      <c r="A36" s="33" t="s">
        <v>32</v>
      </c>
      <c r="B36" s="45">
        <v>3388.86</v>
      </c>
      <c r="C36" s="45">
        <v>3388.86</v>
      </c>
      <c r="D36" s="45">
        <v>401.53</v>
      </c>
      <c r="E36" s="45">
        <v>401.53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5">
        <f>B36+D36+N36</f>
        <v>3790.3900000000003</v>
      </c>
      <c r="Q36" s="45">
        <f>C36+E36+O36</f>
        <v>3790.3900000000003</v>
      </c>
    </row>
    <row r="37" spans="1:17" ht="16" outlineLevel="2">
      <c r="A37" s="33" t="s">
        <v>33</v>
      </c>
      <c r="B37" s="45">
        <v>35482.95</v>
      </c>
      <c r="C37" s="45">
        <v>35482.95</v>
      </c>
      <c r="D37" s="45">
        <v>4802.72</v>
      </c>
      <c r="E37" s="45">
        <v>4802.72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5">
        <f>B37+D37+N37</f>
        <v>40285.67</v>
      </c>
      <c r="Q37" s="45">
        <f>C37+E37+O37</f>
        <v>40285.67</v>
      </c>
    </row>
    <row r="38" spans="1:17" ht="16" outlineLevel="1">
      <c r="A38" s="34" t="s">
        <v>34</v>
      </c>
      <c r="B38" s="44">
        <f>B35+B36+B37</f>
        <v>38871.81</v>
      </c>
      <c r="C38" s="44">
        <f>C35+C36+C37</f>
        <v>38871.81</v>
      </c>
      <c r="D38" s="44">
        <f>D35+D36+D37</f>
        <v>5204.25</v>
      </c>
      <c r="E38" s="44">
        <f>E35+E36+E37</f>
        <v>5204.25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7">
        <f>B38+D38+N38</f>
        <v>44076.06</v>
      </c>
      <c r="Q38" s="47">
        <f>C38+E38+O38</f>
        <v>44076.06</v>
      </c>
    </row>
    <row r="39" spans="1:17" ht="16" outlineLevel="1">
      <c r="A39" s="32" t="s">
        <v>35</v>
      </c>
      <c r="B39" s="45">
        <v>355.53</v>
      </c>
      <c r="C39" s="45">
        <v>355.53</v>
      </c>
      <c r="D39" s="45">
        <v>199.5</v>
      </c>
      <c r="E39" s="45">
        <v>199.5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5">
        <f>B39+D39+N39</f>
        <v>555.03</v>
      </c>
      <c r="Q39" s="45">
        <f>C39+E39+O39</f>
        <v>555.03</v>
      </c>
    </row>
    <row r="40" spans="1:17" ht="16" outlineLevel="1">
      <c r="A40" s="32" t="s">
        <v>36</v>
      </c>
      <c r="B40" s="45">
        <v>1064.49</v>
      </c>
      <c r="C40" s="45">
        <v>1064.49</v>
      </c>
      <c r="D40" s="45">
        <v>144.08</v>
      </c>
      <c r="E40" s="45">
        <v>144.08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5">
        <f>B40+D40+N40</f>
        <v>1208.57</v>
      </c>
      <c r="Q40" s="45">
        <f>C40+E40+O40</f>
        <v>1208.57</v>
      </c>
    </row>
    <row r="41" spans="1:17" ht="16" outlineLevel="1">
      <c r="A41" s="32" t="s">
        <v>37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ht="16" outlineLevel="2">
      <c r="A42" s="33" t="s">
        <v>38</v>
      </c>
      <c r="B42" s="45">
        <v>544.76</v>
      </c>
      <c r="C42" s="45">
        <v>544.76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5">
        <f>B42+D42+N42</f>
        <v>544.76</v>
      </c>
      <c r="Q42" s="45">
        <f>C42+E42+O42</f>
        <v>544.76</v>
      </c>
    </row>
    <row r="43" spans="1:17" ht="16" outlineLevel="2">
      <c r="A43" s="33" t="s">
        <v>39</v>
      </c>
      <c r="B43" s="45">
        <v>570.63</v>
      </c>
      <c r="C43" s="45">
        <v>570.63</v>
      </c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5">
        <f>B43+D43+N43</f>
        <v>570.63</v>
      </c>
      <c r="Q43" s="45">
        <f>C43+E43+O43</f>
        <v>570.63</v>
      </c>
    </row>
    <row r="44" spans="1:17" ht="16" outlineLevel="1">
      <c r="A44" s="34" t="s">
        <v>40</v>
      </c>
      <c r="B44" s="44">
        <f>B41+B42+B43</f>
        <v>1115.3899999999999</v>
      </c>
      <c r="C44" s="44">
        <f>C41+C42+C43</f>
        <v>1115.3899999999999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7">
        <f>B44+D44+N44</f>
        <v>1115.3899999999999</v>
      </c>
      <c r="Q44" s="47">
        <f>C44+E44+O44</f>
        <v>1115.3899999999999</v>
      </c>
    </row>
    <row r="45" spans="1:17" ht="16" outlineLevel="1">
      <c r="A45" s="32" t="s">
        <v>41</v>
      </c>
      <c r="B45" s="45">
        <v>219.38</v>
      </c>
      <c r="C45" s="45">
        <v>219.38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5">
        <f>B45+D45+N45</f>
        <v>219.38</v>
      </c>
      <c r="Q45" s="45">
        <f>C45+E45+O45</f>
        <v>219.38</v>
      </c>
    </row>
    <row r="46" spans="1:17" ht="16" outlineLevel="1">
      <c r="A46" s="32" t="s">
        <v>42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ht="16" outlineLevel="2">
      <c r="A47" s="33" t="s">
        <v>43</v>
      </c>
      <c r="B47" s="45">
        <v>903.19</v>
      </c>
      <c r="C47" s="45">
        <v>903.19</v>
      </c>
      <c r="D47" s="45">
        <v>347.4</v>
      </c>
      <c r="E47" s="45">
        <v>347.4</v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5">
        <f>B47+D47+N47</f>
        <v>1250.5900000000001</v>
      </c>
      <c r="Q47" s="45">
        <f>C47+E47+O47</f>
        <v>1250.5900000000001</v>
      </c>
    </row>
    <row r="48" spans="1:17" ht="16" outlineLevel="2">
      <c r="A48" s="33" t="s">
        <v>44</v>
      </c>
      <c r="B48" s="45">
        <v>145.0</v>
      </c>
      <c r="C48" s="45">
        <v>145.0</v>
      </c>
      <c r="D48" s="45">
        <v>50.0</v>
      </c>
      <c r="E48" s="45">
        <v>50.0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5">
        <f>B48+D48+N48</f>
        <v>195.0</v>
      </c>
      <c r="Q48" s="45">
        <f>C48+E48+O48</f>
        <v>195.0</v>
      </c>
    </row>
    <row r="49" spans="1:17" ht="16" outlineLevel="2">
      <c r="A49" s="33" t="s">
        <v>45</v>
      </c>
      <c r="B49" s="45">
        <v>317.5</v>
      </c>
      <c r="C49" s="45">
        <v>317.5</v>
      </c>
      <c r="D49" s="45">
        <v>1464.5</v>
      </c>
      <c r="E49" s="45">
        <v>1464.5</v>
      </c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5">
        <f>B49+D49+N49</f>
        <v>1782.0</v>
      </c>
      <c r="Q49" s="45">
        <f>C49+E49+O49</f>
        <v>1782.0</v>
      </c>
    </row>
    <row r="50" spans="1:17" ht="16" outlineLevel="2">
      <c r="A50" s="33" t="s">
        <v>46</v>
      </c>
      <c r="B50" s="45">
        <v>88.69</v>
      </c>
      <c r="C50" s="45">
        <v>88.69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5">
        <f>B50+D50+N50</f>
        <v>88.69</v>
      </c>
      <c r="Q50" s="45">
        <f>C50+E50+O50</f>
        <v>88.69</v>
      </c>
    </row>
    <row r="51" spans="1:17" ht="16" outlineLevel="2">
      <c r="A51" s="33" t="s">
        <v>47</v>
      </c>
      <c r="B51" s="45">
        <v>258.74</v>
      </c>
      <c r="C51" s="45">
        <v>258.74</v>
      </c>
      <c r="D51" s="45">
        <v>473.47</v>
      </c>
      <c r="E51" s="45">
        <v>473.47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5">
        <f>B51+D51+N51</f>
        <v>732.21</v>
      </c>
      <c r="Q51" s="45">
        <f>C51+E51+O51</f>
        <v>732.21</v>
      </c>
    </row>
    <row r="52" spans="1:17" ht="16" outlineLevel="2">
      <c r="A52" s="33" t="s">
        <v>48</v>
      </c>
      <c r="B52" s="45">
        <v>119.16</v>
      </c>
      <c r="C52" s="45">
        <v>119.16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5">
        <f>B52+D52+N52</f>
        <v>119.16</v>
      </c>
      <c r="Q52" s="45">
        <f>C52+E52+O52</f>
        <v>119.16</v>
      </c>
    </row>
    <row r="53" spans="1:17" ht="16" outlineLevel="2">
      <c r="A53" s="33" t="s">
        <v>49</v>
      </c>
      <c r="B53" s="45">
        <v>121.5</v>
      </c>
      <c r="C53" s="45">
        <v>121.5</v>
      </c>
      <c r="D53" s="45">
        <v>675.0</v>
      </c>
      <c r="E53" s="45">
        <v>675.0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5">
        <f>B53+D53+N53</f>
        <v>796.5</v>
      </c>
      <c r="Q53" s="45">
        <f>C53+E53+O53</f>
        <v>796.5</v>
      </c>
    </row>
    <row r="54" spans="1:17" ht="16" outlineLevel="1">
      <c r="A54" s="34" t="s">
        <v>50</v>
      </c>
      <c r="B54" s="44">
        <f>B46+B47+B48+B49+B50+B51+B52+B53</f>
        <v>1953.7800000000002</v>
      </c>
      <c r="C54" s="44">
        <f>C46+C47+C48+C49+C50+C51+C52+C53</f>
        <v>1953.7800000000002</v>
      </c>
      <c r="D54" s="44">
        <f>D46+D47+D48+D49+D50+D51+D52+D53</f>
        <v>3010.37</v>
      </c>
      <c r="E54" s="44">
        <f>E46+E47+E48+E49+E50+E51+E52+E53</f>
        <v>3010.37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7">
        <f>B54+D54+N54</f>
        <v>4964.15</v>
      </c>
      <c r="Q54" s="47">
        <f>C54+E54+O54</f>
        <v>4964.15</v>
      </c>
    </row>
    <row r="55" spans="1:17" ht="16">
      <c r="A55" s="35" t="s">
        <v>51</v>
      </c>
      <c r="B55" s="44">
        <f>B21+B22+B25+B26+B27+B28+B29+B30+B34+B38+B39+B40+B44+B45+B54</f>
        <v>53421.73999999999</v>
      </c>
      <c r="C55" s="44">
        <f>C21+C22+C25+C26+C27+C28+C29+C30+C34+C38+C39+C40+C44+C45+C54</f>
        <v>53421.73999999999</v>
      </c>
      <c r="D55" s="44">
        <f>D21+D22+D25+D26+D27+D28+D29+D30+D34+D38+D39+D40+D44+D45+D54</f>
        <v>17744.91</v>
      </c>
      <c r="E55" s="44">
        <f>E21+E22+E25+E26+E27+E28+E29+E30+E34+E38+E39+E40+E44+E45+E54</f>
        <v>17744.91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7">
        <f>B55+D55+N55</f>
        <v>71166.65</v>
      </c>
      <c r="Q55" s="47">
        <f>C55+E55+O55</f>
        <v>71166.65</v>
      </c>
    </row>
    <row r="56" spans="1:17" ht="16">
      <c r="A56" s="35" t="s">
        <v>52</v>
      </c>
      <c r="B56" s="44">
        <f>B17-B55</f>
        <v>5850.030000000006</v>
      </c>
      <c r="C56" s="44">
        <f>C17-C55</f>
        <v>5850.030000000006</v>
      </c>
      <c r="D56" s="44">
        <f>D17-D55</f>
        <v>13541.09</v>
      </c>
      <c r="E56" s="44">
        <f>E17-E55</f>
        <v>13541.09</v>
      </c>
      <c r="F56" s="44"/>
      <c r="G56" s="44"/>
      <c r="H56" s="44"/>
      <c r="I56" s="44"/>
      <c r="J56" s="44">
        <f>J17-J55</f>
        <v>100.0</v>
      </c>
      <c r="K56" s="44">
        <f>K17-K55</f>
        <v>100.0</v>
      </c>
      <c r="L56" s="44"/>
      <c r="M56" s="44"/>
      <c r="N56" s="44">
        <f>L56+J56+H56+F56</f>
        <v>100.0</v>
      </c>
      <c r="O56" s="44">
        <f>M56+K56+I56+G56</f>
        <v>100.0</v>
      </c>
      <c r="P56" s="47">
        <f>B56+D56+N56</f>
        <v>19491.120000000006</v>
      </c>
      <c r="Q56" s="47">
        <f>C56+E56+O56</f>
        <v>19491.120000000006</v>
      </c>
    </row>
    <row r="57" spans="1:15" ht="16">
      <c r="A57" s="31" t="s">
        <v>53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pans="1:17" ht="16" outlineLevel="1">
      <c r="A58" s="32" t="s">
        <v>54</v>
      </c>
      <c r="B58" s="45">
        <v>8.12</v>
      </c>
      <c r="C58" s="45">
        <v>8.12</v>
      </c>
      <c r="D58" s="45">
        <v>2.01</v>
      </c>
      <c r="E58" s="45">
        <v>2.01</v>
      </c>
      <c r="F58" s="43"/>
      <c r="G58" s="43"/>
      <c r="H58" s="45">
        <v>0</v>
      </c>
      <c r="I58" s="45">
        <v>0</v>
      </c>
      <c r="J58" s="45">
        <v>0</v>
      </c>
      <c r="K58" s="45">
        <v>0</v>
      </c>
      <c r="L58" s="45">
        <v>0.05</v>
      </c>
      <c r="M58" s="45">
        <v>0.05</v>
      </c>
      <c r="N58" s="45">
        <f>L58+J58+H58+F58</f>
        <v>0.05</v>
      </c>
      <c r="O58" s="45">
        <f>M58+K58+I58+G58</f>
        <v>0.05</v>
      </c>
      <c r="P58" s="45">
        <f>B58+D58+N58</f>
        <v>10.18</v>
      </c>
      <c r="Q58" s="45">
        <f>C58+E58+O58</f>
        <v>10.18</v>
      </c>
    </row>
    <row r="59" spans="1:17" ht="16">
      <c r="A59" s="35" t="s">
        <v>55</v>
      </c>
      <c r="B59" s="44">
        <f>B58</f>
        <v>8.12</v>
      </c>
      <c r="C59" s="44">
        <f>C58</f>
        <v>8.12</v>
      </c>
      <c r="D59" s="44">
        <f>D58</f>
        <v>2.01</v>
      </c>
      <c r="E59" s="44">
        <f>E58</f>
        <v>2.01</v>
      </c>
      <c r="F59" s="44"/>
      <c r="G59" s="44"/>
      <c r="H59" s="44">
        <f>H58</f>
        <v>0.0</v>
      </c>
      <c r="I59" s="44">
        <f>I58</f>
        <v>0.0</v>
      </c>
      <c r="J59" s="44">
        <f>J58</f>
        <v>0.0</v>
      </c>
      <c r="K59" s="44">
        <f>K58</f>
        <v>0.0</v>
      </c>
      <c r="L59" s="44">
        <f>L58</f>
        <v>0.05</v>
      </c>
      <c r="M59" s="44">
        <f>M58</f>
        <v>0.05</v>
      </c>
      <c r="N59" s="44">
        <f>L59+J59+H59+F59</f>
        <v>0.05</v>
      </c>
      <c r="O59" s="44">
        <f>M59+K59+I59+G59</f>
        <v>0.05</v>
      </c>
      <c r="P59" s="47">
        <f>B59+D59+N59</f>
        <v>10.18</v>
      </c>
      <c r="Q59" s="47">
        <f>C59+E59+O59</f>
        <v>10.18</v>
      </c>
    </row>
    <row r="60" spans="1:17" ht="16">
      <c r="A60" s="31" t="s">
        <v>56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ht="16">
      <c r="A61" s="35" t="s">
        <v>57</v>
      </c>
      <c r="B61" s="44">
        <f>B59-B60</f>
        <v>8.12</v>
      </c>
      <c r="C61" s="44">
        <f>C59-C60</f>
        <v>8.12</v>
      </c>
      <c r="D61" s="44">
        <f>D59-D60</f>
        <v>2.01</v>
      </c>
      <c r="E61" s="44">
        <f>E59-E60</f>
        <v>2.01</v>
      </c>
      <c r="F61" s="44"/>
      <c r="G61" s="44"/>
      <c r="H61" s="44">
        <f>H59-H60</f>
        <v>0.0</v>
      </c>
      <c r="I61" s="44">
        <f>I59-I60</f>
        <v>0.0</v>
      </c>
      <c r="J61" s="44">
        <f>J59-J60</f>
        <v>0.0</v>
      </c>
      <c r="K61" s="44">
        <f>K59-K60</f>
        <v>0.0</v>
      </c>
      <c r="L61" s="44">
        <f>L59-L60</f>
        <v>0.05</v>
      </c>
      <c r="M61" s="44">
        <f>M59-M60</f>
        <v>0.05</v>
      </c>
      <c r="N61" s="44">
        <f>L61+J61+H61+F61</f>
        <v>0.05</v>
      </c>
      <c r="O61" s="44">
        <f>M61+K61+I61+G61</f>
        <v>0.05</v>
      </c>
      <c r="P61" s="47">
        <f>B61+D61+N61</f>
        <v>10.18</v>
      </c>
      <c r="Q61" s="47">
        <f>C61+E61+O61</f>
        <v>10.18</v>
      </c>
    </row>
    <row r="62" spans="1:17" ht="16">
      <c r="A62" s="35" t="s">
        <v>58</v>
      </c>
      <c r="B62" s="44">
        <f>B56+B61</f>
        <v>5858.150000000006</v>
      </c>
      <c r="C62" s="44">
        <f>C56+C61</f>
        <v>5858.150000000006</v>
      </c>
      <c r="D62" s="44">
        <f>D56+D61</f>
        <v>13543.1</v>
      </c>
      <c r="E62" s="44">
        <f>E56+E61</f>
        <v>13543.1</v>
      </c>
      <c r="F62" s="44"/>
      <c r="G62" s="44"/>
      <c r="H62" s="44">
        <f>H56+H61</f>
        <v>0.0</v>
      </c>
      <c r="I62" s="44">
        <f>I56+I61</f>
        <v>0.0</v>
      </c>
      <c r="J62" s="44">
        <f>J56+J61</f>
        <v>100.0</v>
      </c>
      <c r="K62" s="44">
        <f>K56+K61</f>
        <v>100.0</v>
      </c>
      <c r="L62" s="44">
        <f>L56+L61</f>
        <v>0.05</v>
      </c>
      <c r="M62" s="44">
        <f>M56+M61</f>
        <v>0.05</v>
      </c>
      <c r="N62" s="44">
        <f>L62+J62+H62+F62</f>
        <v>100.05</v>
      </c>
      <c r="O62" s="44">
        <f>M62+K62+I62+G62</f>
        <v>100.05</v>
      </c>
      <c r="P62" s="47">
        <f>B62+D62+N62</f>
        <v>19501.300000000007</v>
      </c>
      <c r="Q62" s="47">
        <f>C62+E62+O62</f>
        <v>19501.300000000007</v>
      </c>
    </row>
    <row r="66" spans="1:1" ht="16">
      <c r="A66" s="48" t="s">
        <v>70</v>
      </c>
    </row>
  </sheetData>
  <mergeCells count="12">
    <mergeCell ref="A1:Q1"/>
    <mergeCell ref="A2:Q2"/>
    <mergeCell ref="A3:Q3"/>
    <mergeCell ref="B5:C5"/>
    <mergeCell ref="D5:E5"/>
    <mergeCell ref="F5:G5"/>
    <mergeCell ref="H5:I5"/>
    <mergeCell ref="J5:K5"/>
    <mergeCell ref="L5:M5"/>
    <mergeCell ref="N5:O5"/>
    <mergeCell ref="P5:Q5"/>
    <mergeCell ref="A66:Q6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