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1" l="1"/>
</calcChain>
</file>

<file path=xl/sharedStrings.xml><?xml version="1.0" encoding="utf-8"?>
<sst xmlns="http://schemas.openxmlformats.org/spreadsheetml/2006/main" count="103" uniqueCount="91">
  <si>
    <t>Profit and Loss by Class</t>
  </si>
  <si>
    <t>LOHO</t>
  </si>
  <si>
    <t>November 2025</t>
  </si>
  <si>
    <t>Income</t>
  </si>
  <si>
    <t>Donations</t>
  </si>
  <si>
    <t>Restricted HH Donations</t>
  </si>
  <si>
    <t>Restricted LTM Donations</t>
  </si>
  <si>
    <t>Unrestricted Donations</t>
  </si>
  <si>
    <t>Restricted Cottage Donations</t>
  </si>
  <si>
    <t>Total for Donations</t>
  </si>
  <si>
    <t>Hospital District Contributions</t>
  </si>
  <si>
    <t>Rent Income</t>
  </si>
  <si>
    <t>LIHHS Rent</t>
  </si>
  <si>
    <t>Total for Rent Income</t>
  </si>
  <si>
    <t>In-Kind Contribution</t>
  </si>
  <si>
    <t>Goods</t>
  </si>
  <si>
    <t>Services</t>
  </si>
  <si>
    <t>Total for In-Kind Contribution</t>
  </si>
  <si>
    <t>Total for Income</t>
  </si>
  <si>
    <t>Cost of Sales</t>
  </si>
  <si>
    <t>Gross Profit</t>
  </si>
  <si>
    <t>Expenses</t>
  </si>
  <si>
    <t>Appreciation</t>
  </si>
  <si>
    <t>HH Staff Appreciation</t>
  </si>
  <si>
    <t>Total for Appreciation</t>
  </si>
  <si>
    <t>Dues and Fees</t>
  </si>
  <si>
    <t>Education</t>
  </si>
  <si>
    <t>Education and Training</t>
  </si>
  <si>
    <t>Other Required AFH Costs</t>
  </si>
  <si>
    <t>Total for Education</t>
  </si>
  <si>
    <t>Events</t>
  </si>
  <si>
    <t>Food</t>
  </si>
  <si>
    <t>Fundraising</t>
  </si>
  <si>
    <t>Health Insurance</t>
  </si>
  <si>
    <t>Loan Interest</t>
  </si>
  <si>
    <t>Maintenance</t>
  </si>
  <si>
    <t>Buildings</t>
  </si>
  <si>
    <t>Grounds</t>
  </si>
  <si>
    <t>Total for Maintenance</t>
  </si>
  <si>
    <t>Marketing</t>
  </si>
  <si>
    <t>Payroll</t>
  </si>
  <si>
    <t>Employer Taxes</t>
  </si>
  <si>
    <t>Salaries</t>
  </si>
  <si>
    <t>Emplr. ESD</t>
  </si>
  <si>
    <t>Emplr.L&amp;I</t>
  </si>
  <si>
    <t>Total for Payroll</t>
  </si>
  <si>
    <t>Professional Services</t>
  </si>
  <si>
    <t>Simple IRA</t>
  </si>
  <si>
    <t>Supplies &amp; Equipment</t>
  </si>
  <si>
    <t>Cottages</t>
  </si>
  <si>
    <t>Total for Supplies &amp; Equipment</t>
  </si>
  <si>
    <t>Supplies (Hamlet House)</t>
  </si>
  <si>
    <t>General</t>
  </si>
  <si>
    <t>Office</t>
  </si>
  <si>
    <t>Total for Supplies (Hamlet House)</t>
  </si>
  <si>
    <t>Travel/Staff</t>
  </si>
  <si>
    <t>Utilities</t>
  </si>
  <si>
    <t>Electricity</t>
  </si>
  <si>
    <t>Internet</t>
  </si>
  <si>
    <t>Sewer</t>
  </si>
  <si>
    <t>Telephone</t>
  </si>
  <si>
    <t>Trash Removal</t>
  </si>
  <si>
    <t>TV</t>
  </si>
  <si>
    <t>Water</t>
  </si>
  <si>
    <t>Propane</t>
  </si>
  <si>
    <t>Total for Utilities</t>
  </si>
  <si>
    <t>Insurance</t>
  </si>
  <si>
    <t>Legal Fees</t>
  </si>
  <si>
    <t>Real Estate Taxes</t>
  </si>
  <si>
    <t>Total for Expenses</t>
  </si>
  <si>
    <t>Net Operating Income</t>
  </si>
  <si>
    <t>Other Income</t>
  </si>
  <si>
    <t>Interest &amp; Dividend Income</t>
  </si>
  <si>
    <t>Unrealized Gains/(Losses)</t>
  </si>
  <si>
    <t>Total for Other Income</t>
  </si>
  <si>
    <t>Other Expenses</t>
  </si>
  <si>
    <t>Prior Period Adjustment</t>
  </si>
  <si>
    <t>Total for Other Expenses</t>
  </si>
  <si>
    <t>Net Other Income</t>
  </si>
  <si>
    <t>Net Income</t>
  </si>
  <si>
    <t>Distribution account</t>
  </si>
  <si>
    <t>Hamlet House</t>
  </si>
  <si>
    <t>Nov 1 - Nov 30 2025</t>
  </si>
  <si>
    <t>Jan 1 - Nov 30 2025 (YTD)</t>
  </si>
  <si>
    <t>LOHO Unrestricted</t>
  </si>
  <si>
    <t>Restricted Donations</t>
  </si>
  <si>
    <t>Endowment</t>
  </si>
  <si>
    <t>Long Term Maintenance Fund</t>
  </si>
  <si>
    <t>Total for Restricted Donations</t>
  </si>
  <si>
    <t>Total</t>
  </si>
  <si>
    <t>Accrual Basis Wednesday, December 03, 2025 09:32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</si>
</sst>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8" fontId="3" fillId="0" borderId="1" xfId="0" applyNumberFormat="1" applyFont="1" applyBorder="1"/>
    <xf numFmtId="177" fontId="4" fillId="0" borderId="3" xfId="0" applyNumberFormat="1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5" fillId="0" borderId="1" xfId="20" applyFont="1" applyBorder="1">
      <alignment/>
      <protection/>
    </xf>
    <xf numFmtId="0" fontId="5" fillId="0" borderId="1" xfId="20" applyFont="1" applyBorder="1" applyAlignment="1">
      <alignment horizontal="center"/>
      <protection/>
    </xf>
    <xf numFmtId="0" fontId="5" fillId="0" borderId="3" xfId="20" applyFont="1" applyBorder="1">
      <alignment/>
      <protection/>
    </xf>
    <xf numFmtId="0" fontId="5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0" fontId="5" fillId="0" borderId="3" xfId="20" applyFont="1" applyBorder="1" applyAlignment="1">
      <alignment horizontal="center" wrapText="1"/>
      <protection/>
    </xf>
    <xf numFmtId="177" fontId="4" fillId="0" borderId="2" xfId="0" applyNumberFormat="1" applyFont="1" applyBorder="1" applyAlignment="1">
      <alignment wrapText="1"/>
    </xf>
    <xf numFmtId="178" fontId="3" fillId="0" borderId="1" xfId="0" applyNumberFormat="1" applyFont="1" applyBorder="1" applyAlignment="1">
      <alignment wrapText="1"/>
    </xf>
    <xf numFmtId="177" fontId="4" fillId="0" borderId="3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O87"/>
  <sheetViews>
    <sheetView tabSelected="1" workbookViewId="0" topLeftCell="A1"/>
  </sheetViews>
  <sheetFormatPr defaultColWidth="11.255" defaultRowHeight="16" outlineLevelRow="2"/>
  <cols>
    <col min="1" max="1" width="29" style="38" customWidth="1"/>
    <col min="2" max="2" width="17" style="38" customWidth="1"/>
    <col min="3" max="3" width="22.125" style="38" customWidth="1"/>
    <col min="4" max="4" width="17" style="38" customWidth="1"/>
    <col min="5" max="5" width="22.125" style="38" customWidth="1"/>
    <col min="6" max="6" width="17" style="38" customWidth="1"/>
    <col min="7" max="7" width="22.125" style="38" customWidth="1"/>
    <col min="8" max="8" width="17" style="38" customWidth="1"/>
    <col min="9" max="9" width="22.125" style="38" customWidth="1"/>
    <col min="10" max="10" width="17" style="38" customWidth="1"/>
    <col min="11" max="11" width="22.125" style="38" customWidth="1"/>
    <col min="12" max="12" width="17" style="38" customWidth="1"/>
    <col min="13" max="13" width="22.125" style="38" customWidth="1"/>
    <col min="14" max="14" width="17" style="38" customWidth="1"/>
    <col min="15" max="15" width="22.125" style="38" customWidth="1"/>
  </cols>
  <sheetData>
    <row r="1" spans="1:1" ht="16">
      <c r="A1" s="29" t="s">
        <v>0</v>
      </c>
    </row>
    <row r="2" spans="1:1" ht="16">
      <c r="A2" s="30" t="s">
        <v>1</v>
      </c>
    </row>
    <row r="3" spans="1:1" ht="16">
      <c r="A3" s="31" t="s">
        <v>2</v>
      </c>
    </row>
    <row r="5" spans="1:14" ht="16">
      <c r="A5" s="40" t="s">
        <v>80</v>
      </c>
      <c r="B5" s="40" t="s">
        <v>81</v>
      </c>
      <c r="D5" s="40" t="s">
        <v>84</v>
      </c>
      <c r="F5" s="40" t="s">
        <v>85</v>
      </c>
      <c r="H5" s="40" t="s">
        <v>86</v>
      </c>
      <c r="J5" s="40" t="s">
        <v>87</v>
      </c>
      <c r="L5" s="40" t="s">
        <v>88</v>
      </c>
      <c r="N5" s="40" t="s">
        <v>89</v>
      </c>
    </row>
    <row r="6" spans="2:15" ht="16">
      <c r="B6" s="48" t="s">
        <v>82</v>
      </c>
      <c r="C6" s="40" t="s">
        <v>83</v>
      </c>
      <c r="D6" s="48" t="s">
        <v>82</v>
      </c>
      <c r="E6" s="40" t="s">
        <v>83</v>
      </c>
      <c r="F6" s="48" t="s">
        <v>82</v>
      </c>
      <c r="G6" s="40" t="s">
        <v>83</v>
      </c>
      <c r="H6" s="48" t="s">
        <v>82</v>
      </c>
      <c r="I6" s="40" t="s">
        <v>83</v>
      </c>
      <c r="J6" s="48" t="s">
        <v>82</v>
      </c>
      <c r="K6" s="40" t="s">
        <v>83</v>
      </c>
      <c r="L6" s="48" t="s">
        <v>82</v>
      </c>
      <c r="M6" s="40" t="s">
        <v>83</v>
      </c>
      <c r="N6" s="48" t="s">
        <v>82</v>
      </c>
      <c r="O6" s="40" t="s">
        <v>83</v>
      </c>
    </row>
    <row r="7" spans="1:13" ht="16">
      <c r="A7" s="33" t="s">
        <v>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5" ht="16" outlineLevel="1">
      <c r="A8" s="34" t="s">
        <v>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16" outlineLevel="2">
      <c r="A9" s="35" t="s">
        <v>5</v>
      </c>
      <c r="B9" s="46">
        <v>500.0</v>
      </c>
      <c r="C9" s="46">
        <v>965.0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6">
        <f>B9+D9+L9</f>
        <v>500.0</v>
      </c>
      <c r="O9" s="46">
        <v>5556.72</v>
      </c>
    </row>
    <row r="10" spans="1:15" ht="16" outlineLevel="2">
      <c r="A10" s="35" t="s">
        <v>6</v>
      </c>
      <c r="B10" s="45"/>
      <c r="C10" s="45"/>
      <c r="D10" s="45"/>
      <c r="E10" s="45"/>
      <c r="F10" s="45"/>
      <c r="G10" s="45"/>
      <c r="H10" s="45"/>
      <c r="I10" s="45"/>
      <c r="J10" s="46">
        <v>25.0</v>
      </c>
      <c r="K10" s="46">
        <v>8450.0</v>
      </c>
      <c r="L10" s="46">
        <f>J10+H10+F10</f>
        <v>25.0</v>
      </c>
      <c r="M10" s="46">
        <f>K10+I10+G10</f>
        <v>8450.0</v>
      </c>
      <c r="N10" s="46">
        <f>B10+D10+L10</f>
        <v>25.0</v>
      </c>
      <c r="O10" s="46">
        <f>C10+E10+M10</f>
        <v>8450.0</v>
      </c>
    </row>
    <row r="11" spans="1:15" ht="16" outlineLevel="2">
      <c r="A11" s="35" t="s">
        <v>7</v>
      </c>
      <c r="B11" s="45"/>
      <c r="C11" s="45"/>
      <c r="D11" s="46">
        <v>10625.0</v>
      </c>
      <c r="E11" s="46">
        <v>56996.0</v>
      </c>
      <c r="F11" s="45"/>
      <c r="G11" s="45"/>
      <c r="H11" s="45"/>
      <c r="I11" s="45"/>
      <c r="J11" s="45"/>
      <c r="K11" s="45"/>
      <c r="L11" s="45"/>
      <c r="M11" s="45"/>
      <c r="N11" s="46">
        <f>B11+D11+L11</f>
        <v>10625.0</v>
      </c>
      <c r="O11" s="46">
        <f>C11+E11+M11</f>
        <v>56996.0</v>
      </c>
    </row>
    <row r="12" spans="1:15" ht="16" outlineLevel="2">
      <c r="A12" s="35" t="s">
        <v>8</v>
      </c>
      <c r="B12" s="45"/>
      <c r="C12" s="45"/>
      <c r="D12" s="45"/>
      <c r="E12" s="46">
        <v>6999.84</v>
      </c>
      <c r="F12" s="45"/>
      <c r="G12" s="45"/>
      <c r="H12" s="45"/>
      <c r="I12" s="45"/>
      <c r="J12" s="45"/>
      <c r="K12" s="45"/>
      <c r="L12" s="45"/>
      <c r="M12" s="45"/>
      <c r="N12" s="45"/>
      <c r="O12" s="50">
        <v>20428.120000000003</v>
      </c>
    </row>
    <row r="13" spans="1:15" ht="16" outlineLevel="1">
      <c r="A13" s="36" t="s">
        <v>9</v>
      </c>
      <c r="B13" s="47">
        <f>B8+B9+B10+B11+B12</f>
        <v>500.0</v>
      </c>
      <c r="C13" s="47">
        <f>C8+C9+C10+C11+C12</f>
        <v>965.0</v>
      </c>
      <c r="D13" s="47">
        <f>D8+D9+D10+D11+D12</f>
        <v>10625.0</v>
      </c>
      <c r="E13" s="47">
        <f>E8+E9+E10+E11+E12</f>
        <v>63995.84</v>
      </c>
      <c r="F13" s="47"/>
      <c r="G13" s="47"/>
      <c r="H13" s="47"/>
      <c r="I13" s="47"/>
      <c r="J13" s="47">
        <f>J8+J9+J10+J11+J12</f>
        <v>25.0</v>
      </c>
      <c r="K13" s="47">
        <f>K8+K9+K10+K11+K12</f>
        <v>8450.0</v>
      </c>
      <c r="L13" s="47">
        <f>J13+H13+F13</f>
        <v>25.0</v>
      </c>
      <c r="M13" s="47">
        <f>K13+I13+G13</f>
        <v>8450.0</v>
      </c>
      <c r="N13" s="49">
        <f>B13+D13+L13</f>
        <v>11150.0</v>
      </c>
      <c r="O13" s="49">
        <v>91430.84</v>
      </c>
    </row>
    <row r="14" spans="1:15" ht="16" outlineLevel="1">
      <c r="A14" s="34" t="s">
        <v>10</v>
      </c>
      <c r="B14" s="46">
        <v>14027.0</v>
      </c>
      <c r="C14" s="46">
        <v>24658.0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>
        <f>B14+D14+L14</f>
        <v>14027.0</v>
      </c>
      <c r="O14" s="46">
        <f>C14+E14+M14</f>
        <v>24658.0</v>
      </c>
    </row>
    <row r="15" spans="1:15" ht="16" outlineLevel="1">
      <c r="A15" s="34" t="s">
        <v>11</v>
      </c>
      <c r="B15" s="46">
        <v>79103.95</v>
      </c>
      <c r="C15" s="46">
        <v>647968.28</v>
      </c>
      <c r="D15" s="46">
        <v>23007.83</v>
      </c>
      <c r="E15" s="46">
        <v>270986.67</v>
      </c>
      <c r="F15" s="45"/>
      <c r="G15" s="45"/>
      <c r="H15" s="45"/>
      <c r="I15" s="45"/>
      <c r="J15" s="45"/>
      <c r="K15" s="45"/>
      <c r="L15" s="45"/>
      <c r="M15" s="45"/>
      <c r="N15" s="46">
        <f>B15+D15+L15</f>
        <v>102111.78</v>
      </c>
      <c r="O15" s="46">
        <f>C15+E15+M15</f>
        <v>918954.95</v>
      </c>
    </row>
    <row r="16" spans="1:15" ht="16" outlineLevel="2">
      <c r="A16" s="35" t="s">
        <v>12</v>
      </c>
      <c r="B16" s="45"/>
      <c r="C16" s="45"/>
      <c r="D16" s="46">
        <v>708.0</v>
      </c>
      <c r="E16" s="46">
        <v>7512.0</v>
      </c>
      <c r="F16" s="45"/>
      <c r="G16" s="45"/>
      <c r="H16" s="45"/>
      <c r="I16" s="45"/>
      <c r="J16" s="45"/>
      <c r="K16" s="45"/>
      <c r="L16" s="45"/>
      <c r="M16" s="45"/>
      <c r="N16" s="46">
        <f>B16+D16+L16</f>
        <v>708.0</v>
      </c>
      <c r="O16" s="46">
        <f>C16+E16+M16</f>
        <v>7512.0</v>
      </c>
    </row>
    <row r="17" spans="1:15" ht="16" outlineLevel="1">
      <c r="A17" s="36" t="s">
        <v>13</v>
      </c>
      <c r="B17" s="47">
        <f>B15+B16</f>
        <v>79103.95</v>
      </c>
      <c r="C17" s="47">
        <f>C15+C16</f>
        <v>647968.28</v>
      </c>
      <c r="D17" s="47">
        <f>D15+D16</f>
        <v>23715.83</v>
      </c>
      <c r="E17" s="47">
        <f>E15+E16</f>
        <v>278498.67</v>
      </c>
      <c r="F17" s="47"/>
      <c r="G17" s="47"/>
      <c r="H17" s="47"/>
      <c r="I17" s="47"/>
      <c r="J17" s="47"/>
      <c r="K17" s="47"/>
      <c r="L17" s="47"/>
      <c r="M17" s="47"/>
      <c r="N17" s="49">
        <f>B17+D17+L17</f>
        <v>102819.78</v>
      </c>
      <c r="O17" s="49">
        <f>C17+E17+M17</f>
        <v>926466.95</v>
      </c>
    </row>
    <row r="18" spans="1:15" ht="16" outlineLevel="1">
      <c r="A18" s="34" t="s">
        <v>14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16" outlineLevel="2">
      <c r="A19" s="35" t="s">
        <v>15</v>
      </c>
      <c r="B19" s="45"/>
      <c r="C19" s="45"/>
      <c r="D19" s="45"/>
      <c r="E19" s="46">
        <v>2323.34</v>
      </c>
      <c r="F19" s="45"/>
      <c r="G19" s="45"/>
      <c r="H19" s="45"/>
      <c r="I19" s="45"/>
      <c r="J19" s="45"/>
      <c r="K19" s="45"/>
      <c r="L19" s="45"/>
      <c r="M19" s="45"/>
      <c r="N19" s="45"/>
      <c r="O19" s="46">
        <f>C19+E19+M19</f>
        <v>2323.34</v>
      </c>
    </row>
    <row r="20" spans="1:15" ht="16" outlineLevel="2">
      <c r="A20" s="35" t="s">
        <v>16</v>
      </c>
      <c r="B20" s="45"/>
      <c r="C20" s="45"/>
      <c r="D20" s="45"/>
      <c r="E20" s="46">
        <v>2700.0</v>
      </c>
      <c r="F20" s="45"/>
      <c r="G20" s="45"/>
      <c r="H20" s="45"/>
      <c r="I20" s="45"/>
      <c r="J20" s="45"/>
      <c r="K20" s="45"/>
      <c r="L20" s="45"/>
      <c r="M20" s="45"/>
      <c r="N20" s="45"/>
      <c r="O20" s="46">
        <f>C20+E20+M20</f>
        <v>2700.0</v>
      </c>
    </row>
    <row r="21" spans="1:15" ht="16" outlineLevel="1">
      <c r="A21" s="36" t="s">
        <v>17</v>
      </c>
      <c r="B21" s="47"/>
      <c r="C21" s="47"/>
      <c r="D21" s="47"/>
      <c r="E21" s="47">
        <f>E18+E19+E20</f>
        <v>5023.34</v>
      </c>
      <c r="F21" s="47"/>
      <c r="G21" s="47"/>
      <c r="H21" s="47"/>
      <c r="I21" s="47"/>
      <c r="J21" s="47"/>
      <c r="K21" s="47"/>
      <c r="L21" s="47"/>
      <c r="M21" s="47"/>
      <c r="N21" s="47"/>
      <c r="O21" s="49">
        <f>C21+E21+M21</f>
        <v>5023.34</v>
      </c>
    </row>
    <row r="22" spans="1:15" ht="16">
      <c r="A22" s="37" t="s">
        <v>18</v>
      </c>
      <c r="B22" s="47">
        <f>B13+B14+B17+B21</f>
        <v>93630.95</v>
      </c>
      <c r="C22" s="47">
        <f>C13+C14+C17+C21</f>
        <v>673591.28</v>
      </c>
      <c r="D22" s="47">
        <f>D13+D14+D17+D21</f>
        <v>34340.83</v>
      </c>
      <c r="E22" s="47">
        <f>E13+E14+E17+E21</f>
        <v>347517.85000000003</v>
      </c>
      <c r="F22" s="47"/>
      <c r="G22" s="47"/>
      <c r="H22" s="47"/>
      <c r="I22" s="47"/>
      <c r="J22" s="47">
        <f>J13+J14+J17+J21</f>
        <v>25.0</v>
      </c>
      <c r="K22" s="47">
        <f>K13+K14+K17+K21</f>
        <v>8450.0</v>
      </c>
      <c r="L22" s="47">
        <f>J22+H22+F22</f>
        <v>25.0</v>
      </c>
      <c r="M22" s="47">
        <f>K22+I22+G22</f>
        <v>8450.0</v>
      </c>
      <c r="N22" s="49">
        <f>B22+D22+L22</f>
        <v>127996.78</v>
      </c>
      <c r="O22" s="49">
        <v>1047579.1299999999</v>
      </c>
    </row>
    <row r="23" spans="1:15" ht="16">
      <c r="A23" s="33" t="s">
        <v>19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16">
      <c r="A24" s="37" t="s">
        <v>20</v>
      </c>
      <c r="B24" s="47">
        <f>B22-B23</f>
        <v>93630.95</v>
      </c>
      <c r="C24" s="47">
        <f>C22-C23</f>
        <v>673591.28</v>
      </c>
      <c r="D24" s="47">
        <f>D22-D23</f>
        <v>34340.83</v>
      </c>
      <c r="E24" s="47">
        <f>E22-E23</f>
        <v>347517.85000000003</v>
      </c>
      <c r="F24" s="47"/>
      <c r="G24" s="47"/>
      <c r="H24" s="47"/>
      <c r="I24" s="47"/>
      <c r="J24" s="47">
        <f>J22-J23</f>
        <v>25.0</v>
      </c>
      <c r="K24" s="47">
        <f>K22-K23</f>
        <v>8450.0</v>
      </c>
      <c r="L24" s="47">
        <f>J24+H24+F24</f>
        <v>25.0</v>
      </c>
      <c r="M24" s="47">
        <f>K24+I24+G24</f>
        <v>8450.0</v>
      </c>
      <c r="N24" s="49">
        <f>B24+D24+L24</f>
        <v>127996.78</v>
      </c>
      <c r="O24" s="49">
        <v>1047579.1299999999</v>
      </c>
    </row>
    <row r="25" spans="1:13" ht="16">
      <c r="A25" s="33" t="s">
        <v>21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5" ht="16" outlineLevel="1">
      <c r="A26" s="34" t="s">
        <v>22</v>
      </c>
      <c r="B26" s="45"/>
      <c r="C26" s="46">
        <v>304.3</v>
      </c>
      <c r="D26" s="46">
        <v>150.0</v>
      </c>
      <c r="E26" s="46">
        <v>1143.49</v>
      </c>
      <c r="F26" s="45"/>
      <c r="G26" s="45"/>
      <c r="H26" s="45"/>
      <c r="I26" s="45"/>
      <c r="J26" s="45"/>
      <c r="K26" s="45"/>
      <c r="L26" s="45"/>
      <c r="M26" s="45"/>
      <c r="N26" s="46">
        <f>B26+D26+L26</f>
        <v>150.0</v>
      </c>
      <c r="O26" s="46">
        <f>C26+E26+M26</f>
        <v>1447.79</v>
      </c>
    </row>
    <row r="27" spans="1:15" ht="16" outlineLevel="2">
      <c r="A27" s="35" t="s">
        <v>23</v>
      </c>
      <c r="B27" s="46">
        <v>188.86</v>
      </c>
      <c r="C27" s="46">
        <v>389.13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>
        <f>B27+D27+L27</f>
        <v>188.86</v>
      </c>
      <c r="O27" s="46">
        <f>C27+E27+M27</f>
        <v>389.13</v>
      </c>
    </row>
    <row r="28" spans="1:15" ht="16" outlineLevel="1">
      <c r="A28" s="36" t="s">
        <v>24</v>
      </c>
      <c r="B28" s="47">
        <f>B26+B27</f>
        <v>188.86</v>
      </c>
      <c r="C28" s="47">
        <f>C26+C27</f>
        <v>693.4300000000001</v>
      </c>
      <c r="D28" s="47">
        <f>D26+D27</f>
        <v>150.0</v>
      </c>
      <c r="E28" s="47">
        <f>E26+E27</f>
        <v>1143.49</v>
      </c>
      <c r="F28" s="47"/>
      <c r="G28" s="47"/>
      <c r="H28" s="47"/>
      <c r="I28" s="47"/>
      <c r="J28" s="47"/>
      <c r="K28" s="47"/>
      <c r="L28" s="47"/>
      <c r="M28" s="47"/>
      <c r="N28" s="49">
        <f>B28+D28+L28</f>
        <v>338.86</v>
      </c>
      <c r="O28" s="49">
        <f>C28+E28+M28</f>
        <v>1836.92</v>
      </c>
    </row>
    <row r="29" spans="1:15" ht="16" outlineLevel="1">
      <c r="A29" s="34" t="s">
        <v>25</v>
      </c>
      <c r="B29" s="46">
        <v>128.94</v>
      </c>
      <c r="C29" s="46">
        <v>2852.7</v>
      </c>
      <c r="D29" s="46">
        <v>-32.84</v>
      </c>
      <c r="E29" s="46">
        <v>1590.91</v>
      </c>
      <c r="F29" s="45"/>
      <c r="G29" s="45"/>
      <c r="H29" s="45"/>
      <c r="I29" s="45"/>
      <c r="J29" s="45"/>
      <c r="K29" s="45"/>
      <c r="L29" s="45"/>
      <c r="M29" s="45"/>
      <c r="N29" s="46">
        <f>B29+D29+L29</f>
        <v>96.1</v>
      </c>
      <c r="O29" s="46">
        <v>4654.67</v>
      </c>
    </row>
    <row r="30" spans="1:15" ht="16" outlineLevel="1">
      <c r="A30" s="34" t="s">
        <v>26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1:15" ht="16" outlineLevel="2">
      <c r="A31" s="35" t="s">
        <v>27</v>
      </c>
      <c r="B31" s="46">
        <v>60.0</v>
      </c>
      <c r="C31" s="46">
        <v>3415.86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>
        <f>B31+D31+L31</f>
        <v>60.0</v>
      </c>
      <c r="O31" s="46">
        <f>C31+E31+M31</f>
        <v>3415.86</v>
      </c>
    </row>
    <row r="32" spans="1:15" ht="16" outlineLevel="2">
      <c r="A32" s="35" t="s">
        <v>28</v>
      </c>
      <c r="B32" s="45"/>
      <c r="C32" s="46">
        <v>736.0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6">
        <f>C32+E32+M32</f>
        <v>736.0</v>
      </c>
    </row>
    <row r="33" spans="1:15" ht="16" outlineLevel="1">
      <c r="A33" s="36" t="s">
        <v>29</v>
      </c>
      <c r="B33" s="47">
        <f>B30+B31+B32</f>
        <v>60.0</v>
      </c>
      <c r="C33" s="47">
        <f>C30+C31+C32</f>
        <v>4151.860000000001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9">
        <f>B33+D33+L33</f>
        <v>60.0</v>
      </c>
      <c r="O33" s="49">
        <f>C33+E33+M33</f>
        <v>4151.860000000001</v>
      </c>
    </row>
    <row r="34" spans="1:15" ht="16" outlineLevel="1">
      <c r="A34" s="34" t="s">
        <v>30</v>
      </c>
      <c r="B34" s="46">
        <v>3.25</v>
      </c>
      <c r="C34" s="46">
        <v>19.52</v>
      </c>
      <c r="D34" s="46">
        <v>45.95</v>
      </c>
      <c r="E34" s="46">
        <v>523.24</v>
      </c>
      <c r="F34" s="45"/>
      <c r="G34" s="45"/>
      <c r="H34" s="45"/>
      <c r="I34" s="45"/>
      <c r="J34" s="45"/>
      <c r="K34" s="45"/>
      <c r="L34" s="45"/>
      <c r="M34" s="45"/>
      <c r="N34" s="46">
        <f>B34+D34+L34</f>
        <v>49.2</v>
      </c>
      <c r="O34" s="46">
        <f>C34+E34+M34</f>
        <v>542.76</v>
      </c>
    </row>
    <row r="35" spans="1:15" ht="16" outlineLevel="1">
      <c r="A35" s="34" t="s">
        <v>31</v>
      </c>
      <c r="B35" s="46">
        <v>1348.04</v>
      </c>
      <c r="C35" s="46">
        <v>12576.2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6">
        <f>B35+D35+L35</f>
        <v>1348.04</v>
      </c>
      <c r="O35" s="46">
        <f>C35+E35+M35</f>
        <v>12576.2</v>
      </c>
    </row>
    <row r="36" spans="1:15" ht="16" outlineLevel="1">
      <c r="A36" s="34" t="s">
        <v>32</v>
      </c>
      <c r="B36" s="45"/>
      <c r="C36" s="45"/>
      <c r="D36" s="46">
        <v>224.1</v>
      </c>
      <c r="E36" s="46">
        <v>5852.4</v>
      </c>
      <c r="F36" s="45"/>
      <c r="G36" s="45"/>
      <c r="H36" s="45"/>
      <c r="I36" s="45"/>
      <c r="J36" s="45"/>
      <c r="K36" s="45"/>
      <c r="L36" s="45"/>
      <c r="M36" s="45"/>
      <c r="N36" s="46">
        <f>B36+D36+L36</f>
        <v>224.1</v>
      </c>
      <c r="O36" s="46">
        <f>C36+E36+M36</f>
        <v>5852.4</v>
      </c>
    </row>
    <row r="37" spans="1:15" ht="16" outlineLevel="1">
      <c r="A37" s="34" t="s">
        <v>33</v>
      </c>
      <c r="B37" s="46">
        <v>989.98</v>
      </c>
      <c r="C37" s="46">
        <v>10116.74</v>
      </c>
      <c r="D37" s="46">
        <v>302.78</v>
      </c>
      <c r="E37" s="46">
        <v>3330.51</v>
      </c>
      <c r="F37" s="45"/>
      <c r="G37" s="45"/>
      <c r="H37" s="45"/>
      <c r="I37" s="45"/>
      <c r="J37" s="45"/>
      <c r="K37" s="45"/>
      <c r="L37" s="45"/>
      <c r="M37" s="45"/>
      <c r="N37" s="46">
        <f>B37+D37+L37</f>
        <v>1292.76</v>
      </c>
      <c r="O37" s="46">
        <f>C37+E37+M37</f>
        <v>13447.25</v>
      </c>
    </row>
    <row r="38" spans="1:15" ht="16" outlineLevel="1">
      <c r="A38" s="34" t="s">
        <v>34</v>
      </c>
      <c r="B38" s="46">
        <v>2736.46</v>
      </c>
      <c r="C38" s="46">
        <v>29486.68</v>
      </c>
      <c r="D38" s="46">
        <v>4730.99</v>
      </c>
      <c r="E38" s="46">
        <v>48840.62</v>
      </c>
      <c r="F38" s="45"/>
      <c r="G38" s="45"/>
      <c r="H38" s="45"/>
      <c r="I38" s="45"/>
      <c r="J38" s="45"/>
      <c r="K38" s="45"/>
      <c r="L38" s="45"/>
      <c r="M38" s="45"/>
      <c r="N38" s="46">
        <f>B38+D38+L38</f>
        <v>7467.45</v>
      </c>
      <c r="O38" s="46">
        <f>C38+E38+M38</f>
        <v>78327.3</v>
      </c>
    </row>
    <row r="39" spans="1:15" ht="16" outlineLevel="1">
      <c r="A39" s="34" t="s">
        <v>35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ht="16" outlineLevel="2">
      <c r="A40" s="35" t="s">
        <v>36</v>
      </c>
      <c r="B40" s="46">
        <v>3825.78</v>
      </c>
      <c r="C40" s="46">
        <v>20520.03</v>
      </c>
      <c r="D40" s="46">
        <v>2921.9</v>
      </c>
      <c r="E40" s="46">
        <v>28460.63</v>
      </c>
      <c r="F40" s="45"/>
      <c r="G40" s="45"/>
      <c r="H40" s="45"/>
      <c r="I40" s="45"/>
      <c r="J40" s="45"/>
      <c r="K40" s="45"/>
      <c r="L40" s="45"/>
      <c r="M40" s="45"/>
      <c r="N40" s="46">
        <f>B40+D40+L40</f>
        <v>6747.68</v>
      </c>
      <c r="O40" s="46">
        <v>54789.600000000006</v>
      </c>
    </row>
    <row r="41" spans="1:15" ht="16" outlineLevel="2">
      <c r="A41" s="35" t="s">
        <v>37</v>
      </c>
      <c r="B41" s="45"/>
      <c r="C41" s="46">
        <v>9989.36</v>
      </c>
      <c r="D41" s="45"/>
      <c r="E41" s="46">
        <v>13068.71</v>
      </c>
      <c r="F41" s="45"/>
      <c r="G41" s="45"/>
      <c r="H41" s="45"/>
      <c r="I41" s="45"/>
      <c r="J41" s="45"/>
      <c r="K41" s="45"/>
      <c r="L41" s="45"/>
      <c r="M41" s="45"/>
      <c r="N41" s="45"/>
      <c r="O41" s="50">
        <v>37502.52</v>
      </c>
    </row>
    <row r="42" spans="1:15" ht="16" outlineLevel="1">
      <c r="A42" s="36" t="s">
        <v>38</v>
      </c>
      <c r="B42" s="47">
        <f>B39+B40+B41</f>
        <v>3825.78</v>
      </c>
      <c r="C42" s="47">
        <f>C39+C40+C41</f>
        <v>30509.39</v>
      </c>
      <c r="D42" s="47">
        <f>D39+D40+D41</f>
        <v>2921.9</v>
      </c>
      <c r="E42" s="47">
        <f>E39+E40+E41</f>
        <v>41529.34</v>
      </c>
      <c r="F42" s="47"/>
      <c r="G42" s="47"/>
      <c r="H42" s="47"/>
      <c r="I42" s="47"/>
      <c r="J42" s="47"/>
      <c r="K42" s="47"/>
      <c r="L42" s="47"/>
      <c r="M42" s="47"/>
      <c r="N42" s="49">
        <f>B42+D42+L42</f>
        <v>6747.68</v>
      </c>
      <c r="O42" s="49">
        <v>92292.12000000001</v>
      </c>
    </row>
    <row r="43" spans="1:15" ht="16" outlineLevel="1">
      <c r="A43" s="34" t="s">
        <v>39</v>
      </c>
      <c r="B43" s="45"/>
      <c r="C43" s="45"/>
      <c r="D43" s="46">
        <v>33.46</v>
      </c>
      <c r="E43" s="46">
        <v>335.24</v>
      </c>
      <c r="F43" s="45"/>
      <c r="G43" s="45"/>
      <c r="H43" s="45"/>
      <c r="I43" s="45"/>
      <c r="J43" s="45"/>
      <c r="K43" s="45"/>
      <c r="L43" s="45"/>
      <c r="M43" s="45"/>
      <c r="N43" s="46">
        <f>B43+D43+L43</f>
        <v>33.46</v>
      </c>
      <c r="O43" s="46">
        <f>C43+E43+M43</f>
        <v>335.24</v>
      </c>
    </row>
    <row r="44" spans="1:15" ht="16" outlineLevel="1">
      <c r="A44" s="34" t="s">
        <v>40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 ht="16" outlineLevel="2">
      <c r="A45" s="35" t="s">
        <v>41</v>
      </c>
      <c r="B45" s="46">
        <v>3519.62</v>
      </c>
      <c r="C45" s="46">
        <v>42731.38</v>
      </c>
      <c r="D45" s="46">
        <v>417.57</v>
      </c>
      <c r="E45" s="46">
        <v>5697.72</v>
      </c>
      <c r="F45" s="45"/>
      <c r="G45" s="45"/>
      <c r="H45" s="45"/>
      <c r="I45" s="45"/>
      <c r="J45" s="45"/>
      <c r="K45" s="45"/>
      <c r="L45" s="45"/>
      <c r="M45" s="45"/>
      <c r="N45" s="46">
        <f>B45+D45+L45</f>
        <v>3937.19</v>
      </c>
      <c r="O45" s="46">
        <f>C45+E45+M45</f>
        <v>48429.1</v>
      </c>
    </row>
    <row r="46" spans="1:15" ht="16" outlineLevel="2">
      <c r="A46" s="35" t="s">
        <v>42</v>
      </c>
      <c r="B46" s="46">
        <v>34333.82</v>
      </c>
      <c r="C46" s="46">
        <v>405980.51</v>
      </c>
      <c r="D46" s="46">
        <v>4663.36</v>
      </c>
      <c r="E46" s="46">
        <v>68661.42</v>
      </c>
      <c r="F46" s="45"/>
      <c r="G46" s="45"/>
      <c r="H46" s="45"/>
      <c r="I46" s="45"/>
      <c r="J46" s="45"/>
      <c r="K46" s="45"/>
      <c r="L46" s="45"/>
      <c r="M46" s="45"/>
      <c r="N46" s="46">
        <f>B46+D46+L46</f>
        <v>38997.18</v>
      </c>
      <c r="O46" s="46">
        <f>C46+E46+M46</f>
        <v>474641.93</v>
      </c>
    </row>
    <row r="47" spans="1:15" ht="16" outlineLevel="2">
      <c r="A47" s="35" t="s">
        <v>43</v>
      </c>
      <c r="B47" s="45"/>
      <c r="C47" s="46">
        <v>0</v>
      </c>
      <c r="D47" s="45"/>
      <c r="E47" s="46">
        <v>0</v>
      </c>
      <c r="F47" s="45"/>
      <c r="G47" s="45"/>
      <c r="H47" s="45"/>
      <c r="I47" s="45"/>
      <c r="J47" s="45"/>
      <c r="K47" s="45"/>
      <c r="L47" s="45"/>
      <c r="M47" s="45"/>
      <c r="N47" s="45"/>
      <c r="O47" s="46">
        <f>C47+E47+M47</f>
        <v>0.0</v>
      </c>
    </row>
    <row r="48" spans="1:15" ht="16" outlineLevel="2">
      <c r="A48" s="35" t="s">
        <v>44</v>
      </c>
      <c r="B48" s="45"/>
      <c r="C48" s="46">
        <v>0</v>
      </c>
      <c r="D48" s="45"/>
      <c r="E48" s="46">
        <v>0</v>
      </c>
      <c r="F48" s="45"/>
      <c r="G48" s="45"/>
      <c r="H48" s="45"/>
      <c r="I48" s="45"/>
      <c r="J48" s="45"/>
      <c r="K48" s="45"/>
      <c r="L48" s="45"/>
      <c r="M48" s="45"/>
      <c r="N48" s="45"/>
      <c r="O48" s="46">
        <f>C48+E48+M48</f>
        <v>0.0</v>
      </c>
    </row>
    <row r="49" spans="1:15" ht="16" outlineLevel="1">
      <c r="A49" s="36" t="s">
        <v>45</v>
      </c>
      <c r="B49" s="47">
        <f>B44+B45+B46+B47+B48</f>
        <v>37853.44</v>
      </c>
      <c r="C49" s="47">
        <f>C44+C45+C46+C47+C48</f>
        <v>448711.89</v>
      </c>
      <c r="D49" s="47">
        <f>D44+D45+D46+D47+D48</f>
        <v>5080.929999999999</v>
      </c>
      <c r="E49" s="47">
        <f>E44+E45+E46+E47+E48</f>
        <v>74359.14</v>
      </c>
      <c r="F49" s="47"/>
      <c r="G49" s="47"/>
      <c r="H49" s="47"/>
      <c r="I49" s="47"/>
      <c r="J49" s="47"/>
      <c r="K49" s="47"/>
      <c r="L49" s="47"/>
      <c r="M49" s="47"/>
      <c r="N49" s="49">
        <f>B49+D49+L49</f>
        <v>42934.37</v>
      </c>
      <c r="O49" s="49">
        <f>C49+E49+M49</f>
        <v>523071.03</v>
      </c>
    </row>
    <row r="50" spans="1:15" ht="16" outlineLevel="1">
      <c r="A50" s="34" t="s">
        <v>46</v>
      </c>
      <c r="B50" s="46">
        <v>263.08</v>
      </c>
      <c r="C50" s="46">
        <v>10049.76</v>
      </c>
      <c r="D50" s="46">
        <v>8213.65</v>
      </c>
      <c r="E50" s="46">
        <v>31189.34</v>
      </c>
      <c r="F50" s="45"/>
      <c r="G50" s="45"/>
      <c r="H50" s="45"/>
      <c r="I50" s="45"/>
      <c r="J50" s="45"/>
      <c r="K50" s="45"/>
      <c r="L50" s="45"/>
      <c r="M50" s="45"/>
      <c r="N50" s="46">
        <f>B50+D50+L50</f>
        <v>8476.73</v>
      </c>
      <c r="O50" s="46">
        <v>42139.1</v>
      </c>
    </row>
    <row r="51" spans="1:15" ht="16" outlineLevel="1">
      <c r="A51" s="34" t="s">
        <v>47</v>
      </c>
      <c r="B51" s="46">
        <v>918.75</v>
      </c>
      <c r="C51" s="46">
        <v>10340.92</v>
      </c>
      <c r="D51" s="46">
        <v>139.9</v>
      </c>
      <c r="E51" s="46">
        <v>1666.16</v>
      </c>
      <c r="F51" s="45"/>
      <c r="G51" s="45"/>
      <c r="H51" s="45"/>
      <c r="I51" s="45"/>
      <c r="J51" s="45"/>
      <c r="K51" s="45"/>
      <c r="L51" s="45"/>
      <c r="M51" s="45"/>
      <c r="N51" s="46">
        <f>B51+D51+L51</f>
        <v>1058.65</v>
      </c>
      <c r="O51" s="46">
        <f>C51+E51+M51</f>
        <v>12007.08</v>
      </c>
    </row>
    <row r="52" spans="1:15" ht="16" outlineLevel="1">
      <c r="A52" s="34" t="s">
        <v>48</v>
      </c>
      <c r="B52" s="45"/>
      <c r="C52" s="45"/>
      <c r="D52" s="46">
        <v>86.67</v>
      </c>
      <c r="E52" s="46">
        <v>86.67</v>
      </c>
      <c r="F52" s="45"/>
      <c r="G52" s="45"/>
      <c r="H52" s="45"/>
      <c r="I52" s="45"/>
      <c r="J52" s="45"/>
      <c r="K52" s="45"/>
      <c r="L52" s="45"/>
      <c r="M52" s="45"/>
      <c r="N52" s="46">
        <f>B52+D52+L52</f>
        <v>86.67</v>
      </c>
      <c r="O52" s="46">
        <f>C52+E52+M52</f>
        <v>86.67</v>
      </c>
    </row>
    <row r="53" spans="1:15" ht="16" outlineLevel="2">
      <c r="A53" s="35" t="s">
        <v>49</v>
      </c>
      <c r="B53" s="45"/>
      <c r="C53" s="45"/>
      <c r="D53" s="45"/>
      <c r="E53" s="46">
        <v>2029.28</v>
      </c>
      <c r="F53" s="45"/>
      <c r="G53" s="45"/>
      <c r="H53" s="45"/>
      <c r="I53" s="45"/>
      <c r="J53" s="45"/>
      <c r="K53" s="45"/>
      <c r="L53" s="45"/>
      <c r="M53" s="45"/>
      <c r="N53" s="45"/>
      <c r="O53" s="46">
        <f>C53+E53+M53</f>
        <v>2029.28</v>
      </c>
    </row>
    <row r="54" spans="1:15" ht="16" outlineLevel="1">
      <c r="A54" s="36" t="s">
        <v>50</v>
      </c>
      <c r="B54" s="47"/>
      <c r="C54" s="47"/>
      <c r="D54" s="47">
        <f>D52+D53</f>
        <v>86.67</v>
      </c>
      <c r="E54" s="47">
        <f>E52+E53</f>
        <v>2115.95</v>
      </c>
      <c r="F54" s="47"/>
      <c r="G54" s="47"/>
      <c r="H54" s="47"/>
      <c r="I54" s="47"/>
      <c r="J54" s="47"/>
      <c r="K54" s="47"/>
      <c r="L54" s="47"/>
      <c r="M54" s="47"/>
      <c r="N54" s="49">
        <f>B54+D54+L54</f>
        <v>86.67</v>
      </c>
      <c r="O54" s="49">
        <f>C54+E54+M54</f>
        <v>2115.95</v>
      </c>
    </row>
    <row r="55" spans="1:15" ht="16" outlineLevel="1">
      <c r="A55" s="34" t="s">
        <v>51</v>
      </c>
      <c r="B55" s="46">
        <v>15.6</v>
      </c>
      <c r="C55" s="46">
        <v>15.6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6">
        <f>B55+D55+L55</f>
        <v>15.6</v>
      </c>
      <c r="O55" s="46">
        <f>C55+E55+M55</f>
        <v>15.6</v>
      </c>
    </row>
    <row r="56" spans="1:15" ht="16" outlineLevel="2">
      <c r="A56" s="35" t="s">
        <v>52</v>
      </c>
      <c r="B56" s="46">
        <v>648.5</v>
      </c>
      <c r="C56" s="46">
        <v>8272.22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6">
        <f>B56+D56+L56</f>
        <v>648.5</v>
      </c>
      <c r="O56" s="46">
        <f>C56+E56+M56</f>
        <v>8272.22</v>
      </c>
    </row>
    <row r="57" spans="1:15" ht="16" outlineLevel="2">
      <c r="A57" s="35" t="s">
        <v>53</v>
      </c>
      <c r="B57" s="46">
        <v>44.55</v>
      </c>
      <c r="C57" s="46">
        <v>1331.55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>
        <f>B57+D57+L57</f>
        <v>44.55</v>
      </c>
      <c r="O57" s="46">
        <f>C57+E57+M57</f>
        <v>1331.55</v>
      </c>
    </row>
    <row r="58" spans="1:15" ht="16" outlineLevel="1">
      <c r="A58" s="36" t="s">
        <v>54</v>
      </c>
      <c r="B58" s="47">
        <f>B55+B56+B57</f>
        <v>708.65</v>
      </c>
      <c r="C58" s="47">
        <f>C55+C56+C57</f>
        <v>9619.369999999999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9">
        <f>B58+D58+L58</f>
        <v>708.65</v>
      </c>
      <c r="O58" s="49">
        <f>C58+E58+M58</f>
        <v>9619.369999999999</v>
      </c>
    </row>
    <row r="59" spans="1:15" ht="16" outlineLevel="1">
      <c r="A59" s="34" t="s">
        <v>55</v>
      </c>
      <c r="B59" s="46">
        <v>169.01</v>
      </c>
      <c r="C59" s="46">
        <v>1328.69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6">
        <f>B59+D59+L59</f>
        <v>169.01</v>
      </c>
      <c r="O59" s="46">
        <f>C59+E59+M59</f>
        <v>1328.69</v>
      </c>
    </row>
    <row r="60" spans="1:15" ht="16" outlineLevel="1">
      <c r="A60" s="34" t="s">
        <v>56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1:15" ht="16" outlineLevel="2">
      <c r="A61" s="35" t="s">
        <v>57</v>
      </c>
      <c r="B61" s="46">
        <v>909.85</v>
      </c>
      <c r="C61" s="46">
        <v>8384.86</v>
      </c>
      <c r="D61" s="46">
        <v>374.88</v>
      </c>
      <c r="E61" s="46">
        <v>2430.98</v>
      </c>
      <c r="F61" s="45"/>
      <c r="G61" s="45"/>
      <c r="H61" s="45"/>
      <c r="I61" s="45"/>
      <c r="J61" s="45"/>
      <c r="K61" s="45"/>
      <c r="L61" s="45"/>
      <c r="M61" s="45"/>
      <c r="N61" s="46">
        <f>B61+D61+L61</f>
        <v>1284.73</v>
      </c>
      <c r="O61" s="46">
        <f>C61+E61+M61</f>
        <v>10815.84</v>
      </c>
    </row>
    <row r="62" spans="1:15" ht="16" outlineLevel="2">
      <c r="A62" s="35" t="s">
        <v>58</v>
      </c>
      <c r="B62" s="46">
        <v>145.0</v>
      </c>
      <c r="C62" s="46">
        <v>1595.0</v>
      </c>
      <c r="D62" s="46">
        <v>50.0</v>
      </c>
      <c r="E62" s="46">
        <v>550.0</v>
      </c>
      <c r="F62" s="45"/>
      <c r="G62" s="45"/>
      <c r="H62" s="45"/>
      <c r="I62" s="45"/>
      <c r="J62" s="45"/>
      <c r="K62" s="45"/>
      <c r="L62" s="45"/>
      <c r="M62" s="45"/>
      <c r="N62" s="46">
        <f>B62+D62+L62</f>
        <v>195.0</v>
      </c>
      <c r="O62" s="46">
        <f>C62+E62+M62</f>
        <v>2145.0</v>
      </c>
    </row>
    <row r="63" spans="1:15" ht="16" outlineLevel="2">
      <c r="A63" s="35" t="s">
        <v>59</v>
      </c>
      <c r="B63" s="46">
        <v>317.5</v>
      </c>
      <c r="C63" s="46">
        <v>3270.0</v>
      </c>
      <c r="D63" s="46">
        <v>1464.5</v>
      </c>
      <c r="E63" s="46">
        <v>16242.0</v>
      </c>
      <c r="F63" s="45"/>
      <c r="G63" s="45"/>
      <c r="H63" s="45"/>
      <c r="I63" s="45"/>
      <c r="J63" s="45"/>
      <c r="K63" s="45"/>
      <c r="L63" s="45"/>
      <c r="M63" s="45"/>
      <c r="N63" s="46">
        <f>B63+D63+L63</f>
        <v>1782.0</v>
      </c>
      <c r="O63" s="46">
        <f>C63+E63+M63</f>
        <v>19512.0</v>
      </c>
    </row>
    <row r="64" spans="1:15" ht="16" outlineLevel="2">
      <c r="A64" s="35" t="s">
        <v>60</v>
      </c>
      <c r="B64" s="46">
        <v>88.69</v>
      </c>
      <c r="C64" s="46">
        <v>976.04</v>
      </c>
      <c r="D64" s="46">
        <v>20.97</v>
      </c>
      <c r="E64" s="46">
        <v>209.25</v>
      </c>
      <c r="F64" s="45"/>
      <c r="G64" s="45"/>
      <c r="H64" s="45"/>
      <c r="I64" s="45"/>
      <c r="J64" s="45"/>
      <c r="K64" s="45"/>
      <c r="L64" s="45"/>
      <c r="M64" s="45"/>
      <c r="N64" s="46">
        <f>B64+D64+L64</f>
        <v>109.66</v>
      </c>
      <c r="O64" s="46">
        <f>C64+E64+M64</f>
        <v>1185.29</v>
      </c>
    </row>
    <row r="65" spans="1:15" ht="16" outlineLevel="2">
      <c r="A65" s="35" t="s">
        <v>61</v>
      </c>
      <c r="B65" s="46">
        <v>289.1</v>
      </c>
      <c r="C65" s="46">
        <v>2532.12</v>
      </c>
      <c r="D65" s="46">
        <v>477.83</v>
      </c>
      <c r="E65" s="46">
        <v>5115.32</v>
      </c>
      <c r="F65" s="45"/>
      <c r="G65" s="45"/>
      <c r="H65" s="45"/>
      <c r="I65" s="45"/>
      <c r="J65" s="45"/>
      <c r="K65" s="45"/>
      <c r="L65" s="45"/>
      <c r="M65" s="45"/>
      <c r="N65" s="46">
        <f>B65+D65+L65</f>
        <v>766.9300000000001</v>
      </c>
      <c r="O65" s="46">
        <f>C65+E65+M65</f>
        <v>7647.44</v>
      </c>
    </row>
    <row r="66" spans="1:15" ht="16" outlineLevel="2">
      <c r="A66" s="35" t="s">
        <v>62</v>
      </c>
      <c r="B66" s="46">
        <v>119.16</v>
      </c>
      <c r="C66" s="46">
        <v>1272.42</v>
      </c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6">
        <f>B66+D66+L66</f>
        <v>119.16</v>
      </c>
      <c r="O66" s="46">
        <f>C66+E66+M66</f>
        <v>1272.42</v>
      </c>
    </row>
    <row r="67" spans="1:15" ht="16" outlineLevel="2">
      <c r="A67" s="35" t="s">
        <v>63</v>
      </c>
      <c r="B67" s="46">
        <v>67.5</v>
      </c>
      <c r="C67" s="46">
        <v>1479.0</v>
      </c>
      <c r="D67" s="46">
        <v>675.0</v>
      </c>
      <c r="E67" s="46">
        <v>7548.3</v>
      </c>
      <c r="F67" s="45"/>
      <c r="G67" s="45"/>
      <c r="H67" s="45"/>
      <c r="I67" s="45"/>
      <c r="J67" s="45"/>
      <c r="K67" s="45"/>
      <c r="L67" s="45"/>
      <c r="M67" s="45"/>
      <c r="N67" s="46">
        <f>B67+D67+L67</f>
        <v>742.5</v>
      </c>
      <c r="O67" s="46">
        <f>C67+E67+M67</f>
        <v>9027.3</v>
      </c>
    </row>
    <row r="68" spans="1:15" ht="16" outlineLevel="2">
      <c r="A68" s="35" t="s">
        <v>64</v>
      </c>
      <c r="B68" s="45"/>
      <c r="C68" s="46">
        <v>1353.33</v>
      </c>
      <c r="D68" s="45"/>
      <c r="E68" s="46">
        <v>857.73</v>
      </c>
      <c r="F68" s="45"/>
      <c r="G68" s="45"/>
      <c r="H68" s="45"/>
      <c r="I68" s="45"/>
      <c r="J68" s="45"/>
      <c r="K68" s="45"/>
      <c r="L68" s="45"/>
      <c r="M68" s="45"/>
      <c r="N68" s="45"/>
      <c r="O68" s="46">
        <f>C68+E68+M68</f>
        <v>2211.06</v>
      </c>
    </row>
    <row r="69" spans="1:15" ht="16" outlineLevel="1">
      <c r="A69" s="36" t="s">
        <v>65</v>
      </c>
      <c r="B69" s="47">
        <f>B60+B61+B62+B63+B64+B65+B66+B67+B68</f>
        <v>1936.8</v>
      </c>
      <c r="C69" s="47">
        <f>C60+C61+C62+C63+C64+C65+C66+C67+C68</f>
        <v>20862.770000000004</v>
      </c>
      <c r="D69" s="47">
        <f>D60+D61+D62+D63+D64+D65+D66+D67+D68</f>
        <v>3063.1800000000003</v>
      </c>
      <c r="E69" s="47">
        <f>E60+E61+E62+E63+E64+E65+E66+E67+E68</f>
        <v>32953.58</v>
      </c>
      <c r="F69" s="47"/>
      <c r="G69" s="47"/>
      <c r="H69" s="47"/>
      <c r="I69" s="47"/>
      <c r="J69" s="47"/>
      <c r="K69" s="47"/>
      <c r="L69" s="47"/>
      <c r="M69" s="47"/>
      <c r="N69" s="49">
        <f>B69+D69+L69</f>
        <v>4999.9800000000005</v>
      </c>
      <c r="O69" s="49">
        <f>C69+E69+M69</f>
        <v>53816.350000000006</v>
      </c>
    </row>
    <row r="70" spans="1:15" ht="16" outlineLevel="1">
      <c r="A70" s="34" t="s">
        <v>66</v>
      </c>
      <c r="B70" s="45"/>
      <c r="C70" s="46">
        <v>10327.38</v>
      </c>
      <c r="D70" s="45"/>
      <c r="E70" s="46">
        <v>11703.91</v>
      </c>
      <c r="F70" s="45"/>
      <c r="G70" s="45"/>
      <c r="H70" s="45"/>
      <c r="I70" s="45"/>
      <c r="J70" s="45"/>
      <c r="K70" s="45"/>
      <c r="L70" s="45"/>
      <c r="M70" s="45"/>
      <c r="N70" s="45"/>
      <c r="O70" s="46">
        <f>C70+E70+M70</f>
        <v>22031.29</v>
      </c>
    </row>
    <row r="71" spans="1:15" ht="16" outlineLevel="1">
      <c r="A71" s="34" t="s">
        <v>67</v>
      </c>
      <c r="B71" s="45"/>
      <c r="C71" s="45"/>
      <c r="D71" s="45"/>
      <c r="E71" s="46">
        <v>5491.0</v>
      </c>
      <c r="F71" s="45"/>
      <c r="G71" s="45"/>
      <c r="H71" s="45"/>
      <c r="I71" s="45"/>
      <c r="J71" s="45"/>
      <c r="K71" s="45"/>
      <c r="L71" s="45"/>
      <c r="M71" s="45"/>
      <c r="N71" s="45"/>
      <c r="O71" s="46">
        <f>C71+E71+M71</f>
        <v>5491.0</v>
      </c>
    </row>
    <row r="72" spans="1:15" ht="16" outlineLevel="1">
      <c r="A72" s="34" t="s">
        <v>68</v>
      </c>
      <c r="B72" s="45"/>
      <c r="C72" s="46">
        <v>124.0</v>
      </c>
      <c r="D72" s="45"/>
      <c r="E72" s="46">
        <v>19931.88</v>
      </c>
      <c r="F72" s="45"/>
      <c r="G72" s="45"/>
      <c r="H72" s="45"/>
      <c r="I72" s="45"/>
      <c r="J72" s="45"/>
      <c r="K72" s="45"/>
      <c r="L72" s="45"/>
      <c r="M72" s="45"/>
      <c r="N72" s="45"/>
      <c r="O72" s="46">
        <f>C72+E72+M72</f>
        <v>20055.88</v>
      </c>
    </row>
    <row r="73" spans="1:15" ht="16">
      <c r="A73" s="37" t="s">
        <v>69</v>
      </c>
      <c r="B73" s="47">
        <f>B28+B29+B33+B34+B35+B36+B37+B38+B42+B43+B49+B50+B51+B54+B58+B59+B69+B70+B71+B72</f>
        <v>51131.04000000001</v>
      </c>
      <c r="C73" s="47">
        <f>C28+C29+C33+C34+C35+C36+C37+C38+C42+C43+C49+C50+C51+C54+C58+C59+C69+C70+C71+C72</f>
        <v>601771.3</v>
      </c>
      <c r="D73" s="47">
        <f>D28+D29+D33+D34+D35+D36+D37+D38+D42+D43+D49+D50+D51+D54+D58+D59+D69+D70+D71+D72</f>
        <v>24960.67</v>
      </c>
      <c r="E73" s="47">
        <f>E28+E29+E33+E34+E35+E36+E37+E38+E42+E43+E49+E50+E51+E54+E58+E59+E69+E70+E71+E72</f>
        <v>282556.7100000001</v>
      </c>
      <c r="F73" s="47"/>
      <c r="G73" s="47"/>
      <c r="H73" s="47"/>
      <c r="I73" s="47"/>
      <c r="J73" s="47"/>
      <c r="K73" s="47"/>
      <c r="L73" s="47"/>
      <c r="M73" s="47"/>
      <c r="N73" s="49">
        <f>B73+D73+L73</f>
        <v>76091.71</v>
      </c>
      <c r="O73" s="51">
        <v>905692.4599999998</v>
      </c>
    </row>
    <row r="74" spans="1:15" ht="16">
      <c r="A74" s="37" t="s">
        <v>70</v>
      </c>
      <c r="B74" s="47">
        <f>B24-B73</f>
        <v>42499.90999999999</v>
      </c>
      <c r="C74" s="47">
        <f>C24-C73</f>
        <v>71819.97999999998</v>
      </c>
      <c r="D74" s="47">
        <f>D24-D73</f>
        <v>9380.160000000003</v>
      </c>
      <c r="E74" s="47">
        <f>E24-E73</f>
        <v>64961.139999999956</v>
      </c>
      <c r="F74" s="47"/>
      <c r="G74" s="47"/>
      <c r="H74" s="47"/>
      <c r="I74" s="47"/>
      <c r="J74" s="47">
        <f>J24-J73</f>
        <v>25.0</v>
      </c>
      <c r="K74" s="47">
        <f>K24-K73</f>
        <v>8450.0</v>
      </c>
      <c r="L74" s="47">
        <f>J74+H74+F74</f>
        <v>25.0</v>
      </c>
      <c r="M74" s="47">
        <f>K74+I74+G74</f>
        <v>8450.0</v>
      </c>
      <c r="N74" s="49">
        <f>B74+D74+L74</f>
        <v>51905.06999999999</v>
      </c>
      <c r="O74" s="49">
        <v>141886.67000000004</v>
      </c>
    </row>
    <row r="75" spans="1:13" ht="16">
      <c r="A75" s="33" t="s">
        <v>71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5" ht="16" outlineLevel="1">
      <c r="A76" s="34" t="s">
        <v>72</v>
      </c>
      <c r="B76" s="46">
        <v>1068.97</v>
      </c>
      <c r="C76" s="46">
        <v>4811.67</v>
      </c>
      <c r="D76" s="46">
        <v>2016.29</v>
      </c>
      <c r="E76" s="46">
        <v>10249.11</v>
      </c>
      <c r="F76" s="45"/>
      <c r="G76" s="45"/>
      <c r="H76" s="46">
        <v>80.61</v>
      </c>
      <c r="I76" s="46">
        <v>179.6</v>
      </c>
      <c r="J76" s="46">
        <v>0.18</v>
      </c>
      <c r="K76" s="46">
        <v>6449.07</v>
      </c>
      <c r="L76" s="46">
        <f>J76+H76+F76</f>
        <v>80.79</v>
      </c>
      <c r="M76" s="46">
        <f>K76+I76+G76</f>
        <v>6628.67</v>
      </c>
      <c r="N76" s="46">
        <f>B76+D76+L76</f>
        <v>3166.05</v>
      </c>
      <c r="O76" s="46">
        <v>22475.579999999998</v>
      </c>
    </row>
    <row r="77" spans="1:15" ht="16" outlineLevel="1">
      <c r="A77" s="34" t="s">
        <v>73</v>
      </c>
      <c r="B77" s="45"/>
      <c r="C77" s="45"/>
      <c r="D77" s="45"/>
      <c r="E77" s="45"/>
      <c r="F77" s="45"/>
      <c r="G77" s="45"/>
      <c r="H77" s="45"/>
      <c r="I77" s="45"/>
      <c r="J77" s="45"/>
      <c r="K77" s="46">
        <v>29501.77</v>
      </c>
      <c r="L77" s="45"/>
      <c r="M77" s="46">
        <f>K77+I77+G77</f>
        <v>29501.77</v>
      </c>
      <c r="N77" s="45"/>
      <c r="O77" s="46">
        <f>C77+E77+M77</f>
        <v>29501.77</v>
      </c>
    </row>
    <row r="78" spans="1:15" ht="16">
      <c r="A78" s="37" t="s">
        <v>74</v>
      </c>
      <c r="B78" s="47">
        <f>B76+B77</f>
        <v>1068.97</v>
      </c>
      <c r="C78" s="47">
        <f>C76+C77</f>
        <v>4811.67</v>
      </c>
      <c r="D78" s="47">
        <f>D76+D77</f>
        <v>2016.29</v>
      </c>
      <c r="E78" s="47">
        <f>E76+E77</f>
        <v>10249.11</v>
      </c>
      <c r="F78" s="47"/>
      <c r="G78" s="47"/>
      <c r="H78" s="47">
        <f>H76+H77</f>
        <v>80.61</v>
      </c>
      <c r="I78" s="47">
        <f>I76+I77</f>
        <v>179.6</v>
      </c>
      <c r="J78" s="47">
        <f>J76+J77</f>
        <v>0.18</v>
      </c>
      <c r="K78" s="47">
        <f>K76+K77</f>
        <v>35950.84</v>
      </c>
      <c r="L78" s="47">
        <f>J78+H78+F78</f>
        <v>80.79</v>
      </c>
      <c r="M78" s="47">
        <f>K78+I78+G78</f>
        <v>36130.439999999995</v>
      </c>
      <c r="N78" s="49">
        <f>B78+D78+L78</f>
        <v>3166.05</v>
      </c>
      <c r="O78" s="49">
        <v>51977.35</v>
      </c>
    </row>
    <row r="79" spans="1:13" ht="16">
      <c r="A79" s="33" t="s">
        <v>75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</row>
    <row r="80" spans="1:15" ht="16" outlineLevel="1">
      <c r="A80" s="34" t="s">
        <v>76</v>
      </c>
      <c r="B80" s="45"/>
      <c r="C80" s="46">
        <v>0</v>
      </c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6">
        <f>C80+E80+M80</f>
        <v>0.0</v>
      </c>
    </row>
    <row r="81" spans="1:15" ht="16">
      <c r="A81" s="37" t="s">
        <v>77</v>
      </c>
      <c r="B81" s="47"/>
      <c r="C81" s="47">
        <f>C80</f>
        <v>0.0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9">
        <f>C81+E81+M81</f>
        <v>0.0</v>
      </c>
    </row>
    <row r="82" spans="1:15" ht="16">
      <c r="A82" s="37" t="s">
        <v>78</v>
      </c>
      <c r="B82" s="47">
        <f>B78-B81</f>
        <v>1068.97</v>
      </c>
      <c r="C82" s="47">
        <f>C78-C81</f>
        <v>4811.67</v>
      </c>
      <c r="D82" s="47">
        <f>D78-D81</f>
        <v>2016.29</v>
      </c>
      <c r="E82" s="47">
        <f>E78-E81</f>
        <v>10249.11</v>
      </c>
      <c r="F82" s="47"/>
      <c r="G82" s="47"/>
      <c r="H82" s="47">
        <f>H78-H81</f>
        <v>80.61</v>
      </c>
      <c r="I82" s="47">
        <f>I78-I81</f>
        <v>179.6</v>
      </c>
      <c r="J82" s="47">
        <f>J78-J81</f>
        <v>0.18</v>
      </c>
      <c r="K82" s="47">
        <f>K78-K81</f>
        <v>35950.84</v>
      </c>
      <c r="L82" s="47">
        <f>J82+H82+F82</f>
        <v>80.79</v>
      </c>
      <c r="M82" s="47">
        <f>K82+I82+G82</f>
        <v>36130.439999999995</v>
      </c>
      <c r="N82" s="49">
        <f>B82+D82+L82</f>
        <v>3166.05</v>
      </c>
      <c r="O82" s="51">
        <v>51977.35</v>
      </c>
    </row>
    <row r="83" spans="1:15" ht="16">
      <c r="A83" s="37" t="s">
        <v>79</v>
      </c>
      <c r="B83" s="47">
        <f>B74+B82</f>
        <v>43568.87999999999</v>
      </c>
      <c r="C83" s="47">
        <f>C74+C82</f>
        <v>76631.64999999998</v>
      </c>
      <c r="D83" s="47">
        <f>D74+D82</f>
        <v>11396.450000000004</v>
      </c>
      <c r="E83" s="47">
        <f>E74+E82</f>
        <v>75210.24999999996</v>
      </c>
      <c r="F83" s="47"/>
      <c r="G83" s="47"/>
      <c r="H83" s="47">
        <f>H74+H82</f>
        <v>80.61</v>
      </c>
      <c r="I83" s="47">
        <f>I74+I82</f>
        <v>179.6</v>
      </c>
      <c r="J83" s="47">
        <f>J74+J82</f>
        <v>25.18</v>
      </c>
      <c r="K83" s="47">
        <f>K74+K82</f>
        <v>44400.84</v>
      </c>
      <c r="L83" s="47">
        <f>J83+H83+F83</f>
        <v>105.78999999999999</v>
      </c>
      <c r="M83" s="47">
        <f>K83+I83+G83</f>
        <v>44580.439999999995</v>
      </c>
      <c r="N83" s="49">
        <f>B83+D83+L83</f>
        <v>55071.119999999995</v>
      </c>
      <c r="O83" s="49">
        <v>193864.02000000005</v>
      </c>
    </row>
    <row r="87" spans="1:1" ht="16">
      <c r="A87" s="52" t="s">
        <v>90</v>
      </c>
    </row>
  </sheetData>
  <mergeCells count="11">
    <mergeCell ref="A1:O1"/>
    <mergeCell ref="A2:O2"/>
    <mergeCell ref="A3:O3"/>
    <mergeCell ref="B5:C5"/>
    <mergeCell ref="D5:E5"/>
    <mergeCell ref="F5:G5"/>
    <mergeCell ref="H5:I5"/>
    <mergeCell ref="J5:K5"/>
    <mergeCell ref="L5:M5"/>
    <mergeCell ref="N5:O5"/>
    <mergeCell ref="A87:O8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